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730" windowHeight="9720"/>
  </bookViews>
  <sheets>
    <sheet name="ЖФ и КХ на 2026" sheetId="1" r:id="rId1"/>
  </sheets>
  <definedNames>
    <definedName name="_xlnm._FilterDatabase" localSheetId="0" hidden="1">'ЖФ и КХ на 2026'!$B$7:$T$378</definedName>
    <definedName name="Print_Titles" localSheetId="0">'ЖФ и КХ на 2026'!$6:$8</definedName>
    <definedName name="_xlnm.Print_Area" localSheetId="0">'ЖФ и КХ на 2026'!$A$1:$I$378</definedName>
  </definedNames>
  <calcPr calcId="145621"/>
</workbook>
</file>

<file path=xl/calcChain.xml><?xml version="1.0" encoding="utf-8"?>
<calcChain xmlns="http://schemas.openxmlformats.org/spreadsheetml/2006/main">
  <c r="N312" i="1" l="1"/>
  <c r="N171" i="1"/>
  <c r="M96" i="1" l="1"/>
  <c r="O80" i="1" l="1"/>
  <c r="H80" i="1" s="1"/>
  <c r="H115" i="1"/>
  <c r="I312" i="1"/>
  <c r="I32" i="1" l="1"/>
  <c r="I311" i="1" l="1"/>
  <c r="I313" i="1"/>
  <c r="I310" i="1"/>
  <c r="I260" i="1"/>
  <c r="I309" i="1" l="1"/>
  <c r="I102" i="1"/>
  <c r="I101" i="1"/>
  <c r="I100" i="1"/>
  <c r="I99" i="1"/>
  <c r="I108" i="1"/>
  <c r="I107" i="1"/>
  <c r="I96" i="1" s="1"/>
  <c r="I93" i="1" s="1"/>
  <c r="I106" i="1"/>
  <c r="I105" i="1"/>
  <c r="I112" i="1"/>
  <c r="I84" i="1"/>
  <c r="I83" i="1"/>
  <c r="I79" i="1"/>
  <c r="I80" i="1"/>
  <c r="I81" i="1"/>
  <c r="I78" i="1"/>
  <c r="I87" i="1"/>
  <c r="I33" i="1"/>
  <c r="I34" i="1"/>
  <c r="I35" i="1"/>
  <c r="I48" i="1"/>
  <c r="I46" i="1"/>
  <c r="I45" i="1"/>
  <c r="I44" i="1"/>
  <c r="I43" i="1"/>
  <c r="I40" i="1"/>
  <c r="I39" i="1"/>
  <c r="I38" i="1"/>
  <c r="I37" i="1"/>
  <c r="I29" i="1"/>
  <c r="I28" i="1"/>
  <c r="I27" i="1"/>
  <c r="I26" i="1"/>
  <c r="I16" i="1"/>
  <c r="I17" i="1"/>
  <c r="I18" i="1"/>
  <c r="I15" i="1"/>
  <c r="I19" i="1"/>
  <c r="I77" i="1" l="1"/>
  <c r="I31" i="1"/>
  <c r="I14" i="1"/>
  <c r="I350" i="1" l="1"/>
  <c r="I351" i="1"/>
  <c r="I352" i="1"/>
  <c r="I349" i="1"/>
  <c r="I353" i="1"/>
  <c r="I332" i="1"/>
  <c r="I333" i="1"/>
  <c r="I334" i="1"/>
  <c r="I331" i="1"/>
  <c r="I341" i="1"/>
  <c r="I324" i="1"/>
  <c r="I314" i="1"/>
  <c r="N311" i="1"/>
  <c r="N313" i="1"/>
  <c r="N310" i="1"/>
  <c r="I257" i="1"/>
  <c r="I258" i="1"/>
  <c r="I259" i="1"/>
  <c r="I256" i="1"/>
  <c r="I228" i="1"/>
  <c r="I229" i="1"/>
  <c r="I230" i="1"/>
  <c r="I227" i="1"/>
  <c r="I249" i="1"/>
  <c r="I243" i="1"/>
  <c r="I237" i="1"/>
  <c r="I348" i="1" l="1"/>
  <c r="I330" i="1"/>
  <c r="I255" i="1"/>
  <c r="I226" i="1"/>
  <c r="I231" i="1"/>
  <c r="I189" i="1"/>
  <c r="I186" i="1" s="1"/>
  <c r="I364" i="1"/>
  <c r="I369" i="1"/>
  <c r="I299" i="1"/>
  <c r="I300" i="1"/>
  <c r="I301" i="1"/>
  <c r="I298" i="1"/>
  <c r="I302" i="1"/>
  <c r="I297" i="1" l="1"/>
  <c r="I286" i="1"/>
  <c r="I287" i="1"/>
  <c r="I288" i="1"/>
  <c r="I285" i="1"/>
  <c r="I289" i="1"/>
  <c r="I284" i="1" l="1"/>
  <c r="I270" i="1"/>
  <c r="I271" i="1"/>
  <c r="I272" i="1"/>
  <c r="I269" i="1"/>
  <c r="I273" i="1"/>
  <c r="I217" i="1"/>
  <c r="I218" i="1"/>
  <c r="I219" i="1"/>
  <c r="I216" i="1"/>
  <c r="I220" i="1"/>
  <c r="I205" i="1"/>
  <c r="I206" i="1"/>
  <c r="I207" i="1"/>
  <c r="I204" i="1"/>
  <c r="I208" i="1"/>
  <c r="I197" i="1"/>
  <c r="I180" i="1"/>
  <c r="I170" i="1"/>
  <c r="I171" i="1"/>
  <c r="I172" i="1"/>
  <c r="I169" i="1"/>
  <c r="I173" i="1"/>
  <c r="I268" i="1" l="1"/>
  <c r="I215" i="1"/>
  <c r="I203" i="1"/>
  <c r="I168" i="1"/>
  <c r="H328" i="1" l="1"/>
  <c r="H327" i="1"/>
  <c r="H326" i="1"/>
  <c r="H325" i="1"/>
  <c r="P324" i="1"/>
  <c r="O324" i="1"/>
  <c r="N324" i="1"/>
  <c r="M324" i="1"/>
  <c r="L324" i="1"/>
  <c r="K324" i="1"/>
  <c r="H184" i="1"/>
  <c r="H183" i="1"/>
  <c r="H182" i="1"/>
  <c r="H181" i="1"/>
  <c r="P180" i="1"/>
  <c r="O180" i="1"/>
  <c r="N180" i="1"/>
  <c r="M180" i="1"/>
  <c r="L180" i="1"/>
  <c r="K180" i="1"/>
  <c r="H180" i="1" l="1"/>
  <c r="H324" i="1"/>
  <c r="I68" i="1"/>
  <c r="I69" i="1"/>
  <c r="I70" i="1"/>
  <c r="I67" i="1"/>
  <c r="I71" i="1"/>
  <c r="I57" i="1"/>
  <c r="I58" i="1"/>
  <c r="I59" i="1"/>
  <c r="I56" i="1"/>
  <c r="I60" i="1"/>
  <c r="I55" i="1" l="1"/>
  <c r="I66" i="1"/>
  <c r="I195" i="1"/>
  <c r="I194" i="1"/>
  <c r="I193" i="1"/>
  <c r="I166" i="1"/>
  <c r="I165" i="1"/>
  <c r="I164" i="1"/>
  <c r="I160" i="1"/>
  <c r="I159" i="1"/>
  <c r="I158" i="1"/>
  <c r="I157" i="1"/>
  <c r="I154" i="1"/>
  <c r="I153" i="1"/>
  <c r="I152" i="1"/>
  <c r="I151" i="1"/>
  <c r="I149" i="1"/>
  <c r="I148" i="1"/>
  <c r="I147" i="1"/>
  <c r="I146" i="1"/>
  <c r="I375" i="1" s="1"/>
  <c r="I143" i="1"/>
  <c r="I142" i="1"/>
  <c r="I141" i="1"/>
  <c r="I140" i="1"/>
  <c r="I138" i="1"/>
  <c r="I137" i="1"/>
  <c r="I136" i="1"/>
  <c r="I376" i="1" s="1"/>
  <c r="I126" i="1"/>
  <c r="I377" i="1" s="1"/>
  <c r="I128" i="1"/>
  <c r="I123" i="1" l="1"/>
  <c r="I378" i="1"/>
  <c r="I374" i="1" s="1"/>
  <c r="Q229" i="1"/>
  <c r="Q121" i="1" s="1"/>
  <c r="Q118" i="1" s="1"/>
  <c r="Q243" i="1"/>
  <c r="H246" i="1"/>
  <c r="L96" i="1"/>
  <c r="K333" i="1"/>
  <c r="L333" i="1"/>
  <c r="Q226" i="1" l="1"/>
  <c r="M229" i="1"/>
  <c r="L229" i="1"/>
  <c r="M258" i="1"/>
  <c r="L12" i="1"/>
  <c r="L9" i="1" s="1"/>
  <c r="O96" i="1" l="1"/>
  <c r="O33" i="1" l="1"/>
  <c r="O32" i="1"/>
  <c r="O48" i="1"/>
  <c r="N229" i="1"/>
  <c r="Q96" i="1"/>
  <c r="Q12" i="1" s="1"/>
  <c r="Q377" i="1" s="1"/>
  <c r="Q11" i="1"/>
  <c r="Q376" i="1" s="1"/>
  <c r="Q13" i="1"/>
  <c r="Q10" i="1"/>
  <c r="Q112" i="1"/>
  <c r="P96" i="1"/>
  <c r="P12" i="1" s="1"/>
  <c r="Q93" i="1" l="1"/>
  <c r="Q9" i="1"/>
  <c r="O79" i="1"/>
  <c r="O81" i="1"/>
  <c r="O78" i="1"/>
  <c r="O68" i="1"/>
  <c r="O67" i="1"/>
  <c r="O34" i="1"/>
  <c r="O35" i="1"/>
  <c r="O69" i="1"/>
  <c r="O70" i="1"/>
  <c r="O56" i="1"/>
  <c r="K206" i="1"/>
  <c r="L206" i="1"/>
  <c r="K258" i="1"/>
  <c r="L258" i="1"/>
  <c r="M228" i="1"/>
  <c r="H20" i="1"/>
  <c r="H21" i="1"/>
  <c r="H22" i="1"/>
  <c r="H23" i="1"/>
  <c r="Q374" i="1" l="1"/>
  <c r="O15" i="1"/>
  <c r="O17" i="1"/>
  <c r="H17" i="1" s="1"/>
  <c r="O18" i="1"/>
  <c r="O16" i="1" l="1"/>
  <c r="O19" i="1" l="1"/>
  <c r="O14" i="1" l="1"/>
  <c r="P231" i="1" l="1"/>
  <c r="K362" i="1" l="1"/>
  <c r="K271" i="1"/>
  <c r="L203" i="1" l="1"/>
  <c r="H32" i="1"/>
  <c r="O229" i="1" l="1"/>
  <c r="O230" i="1"/>
  <c r="O228" i="1"/>
  <c r="O227" i="1"/>
  <c r="K215" i="1" l="1"/>
  <c r="N282" i="1" l="1"/>
  <c r="N281" i="1"/>
  <c r="K231" i="1"/>
  <c r="K229" i="1" l="1"/>
  <c r="K189" i="1"/>
  <c r="K351" i="1"/>
  <c r="K300" i="1"/>
  <c r="K286" i="1"/>
  <c r="K330" i="1"/>
  <c r="H131" i="1"/>
  <c r="K126" i="1"/>
  <c r="H126" i="1" l="1"/>
  <c r="M186" i="1"/>
  <c r="M255" i="1"/>
  <c r="K188" i="1" l="1"/>
  <c r="H188" i="1" s="1"/>
  <c r="K190" i="1"/>
  <c r="H190" i="1" s="1"/>
  <c r="M218" i="1"/>
  <c r="P228" i="1"/>
  <c r="P229" i="1"/>
  <c r="H229" i="1" s="1"/>
  <c r="P230" i="1"/>
  <c r="P227" i="1"/>
  <c r="H373" i="1"/>
  <c r="H371" i="1"/>
  <c r="H370" i="1"/>
  <c r="P369" i="1"/>
  <c r="O369" i="1"/>
  <c r="N369" i="1"/>
  <c r="M369" i="1"/>
  <c r="L369" i="1"/>
  <c r="K369" i="1"/>
  <c r="H368" i="1"/>
  <c r="H365" i="1"/>
  <c r="P364" i="1"/>
  <c r="O364" i="1"/>
  <c r="N364" i="1"/>
  <c r="M364" i="1"/>
  <c r="L364" i="1"/>
  <c r="K364" i="1"/>
  <c r="P363" i="1"/>
  <c r="O363" i="1"/>
  <c r="N363" i="1"/>
  <c r="M363" i="1"/>
  <c r="L363" i="1"/>
  <c r="K363" i="1"/>
  <c r="P362" i="1"/>
  <c r="O362" i="1"/>
  <c r="N362" i="1"/>
  <c r="M362" i="1"/>
  <c r="L362" i="1"/>
  <c r="P361" i="1"/>
  <c r="O361" i="1"/>
  <c r="N361" i="1"/>
  <c r="M361" i="1"/>
  <c r="L361" i="1"/>
  <c r="K361" i="1"/>
  <c r="P360" i="1"/>
  <c r="O360" i="1"/>
  <c r="N360" i="1"/>
  <c r="M360" i="1"/>
  <c r="L360" i="1"/>
  <c r="K360" i="1"/>
  <c r="H357" i="1"/>
  <c r="H356" i="1"/>
  <c r="H355" i="1"/>
  <c r="H354" i="1"/>
  <c r="P353" i="1"/>
  <c r="O353" i="1"/>
  <c r="N353" i="1"/>
  <c r="M353" i="1"/>
  <c r="L353" i="1"/>
  <c r="K353" i="1"/>
  <c r="H352" i="1"/>
  <c r="L351" i="1"/>
  <c r="H351" i="1" s="1"/>
  <c r="H350" i="1"/>
  <c r="H349" i="1"/>
  <c r="P348" i="1"/>
  <c r="O348" i="1"/>
  <c r="N348" i="1"/>
  <c r="M348" i="1"/>
  <c r="K348" i="1"/>
  <c r="H345" i="1"/>
  <c r="H344" i="1"/>
  <c r="H343" i="1"/>
  <c r="H342" i="1"/>
  <c r="P341" i="1"/>
  <c r="O341" i="1"/>
  <c r="N341" i="1"/>
  <c r="M341" i="1"/>
  <c r="L341" i="1"/>
  <c r="K341" i="1"/>
  <c r="H339" i="1"/>
  <c r="H338" i="1"/>
  <c r="H337" i="1"/>
  <c r="H336" i="1"/>
  <c r="P335" i="1"/>
  <c r="O335" i="1"/>
  <c r="N335" i="1"/>
  <c r="M335" i="1"/>
  <c r="L335" i="1"/>
  <c r="K335" i="1"/>
  <c r="H334" i="1"/>
  <c r="H333" i="1"/>
  <c r="H332" i="1"/>
  <c r="H331" i="1"/>
  <c r="P330" i="1"/>
  <c r="O330" i="1"/>
  <c r="N330" i="1"/>
  <c r="M330" i="1"/>
  <c r="H318" i="1"/>
  <c r="H317" i="1"/>
  <c r="H316" i="1"/>
  <c r="H315" i="1"/>
  <c r="P314" i="1"/>
  <c r="O314" i="1"/>
  <c r="N314" i="1"/>
  <c r="M314" i="1"/>
  <c r="L314" i="1"/>
  <c r="K314" i="1"/>
  <c r="P313" i="1"/>
  <c r="O313" i="1"/>
  <c r="M313" i="1"/>
  <c r="L313" i="1"/>
  <c r="K313" i="1"/>
  <c r="K283" i="1" s="1"/>
  <c r="P312" i="1"/>
  <c r="O312" i="1"/>
  <c r="M312" i="1"/>
  <c r="L312" i="1"/>
  <c r="K312" i="1"/>
  <c r="P311" i="1"/>
  <c r="O311" i="1"/>
  <c r="M311" i="1"/>
  <c r="L311" i="1"/>
  <c r="K311" i="1"/>
  <c r="K281" i="1" s="1"/>
  <c r="P310" i="1"/>
  <c r="O310" i="1"/>
  <c r="N280" i="1"/>
  <c r="N279" i="1" s="1"/>
  <c r="M310" i="1"/>
  <c r="L310" i="1"/>
  <c r="K310" i="1"/>
  <c r="H306" i="1"/>
  <c r="H305" i="1"/>
  <c r="H304" i="1"/>
  <c r="H303" i="1"/>
  <c r="P302" i="1"/>
  <c r="O302" i="1"/>
  <c r="N302" i="1"/>
  <c r="M302" i="1"/>
  <c r="L302" i="1"/>
  <c r="K302" i="1"/>
  <c r="H301" i="1"/>
  <c r="L300" i="1"/>
  <c r="H299" i="1"/>
  <c r="H298" i="1"/>
  <c r="P297" i="1"/>
  <c r="O297" i="1"/>
  <c r="N297" i="1"/>
  <c r="M297" i="1"/>
  <c r="K297" i="1"/>
  <c r="H293" i="1"/>
  <c r="H292" i="1"/>
  <c r="H291" i="1"/>
  <c r="H290" i="1"/>
  <c r="P289" i="1"/>
  <c r="O289" i="1"/>
  <c r="N289" i="1"/>
  <c r="M289" i="1"/>
  <c r="L289" i="1"/>
  <c r="K289" i="1"/>
  <c r="H288" i="1"/>
  <c r="H287" i="1"/>
  <c r="H286" i="1"/>
  <c r="H285" i="1"/>
  <c r="P284" i="1"/>
  <c r="O284" i="1"/>
  <c r="N284" i="1"/>
  <c r="M284" i="1"/>
  <c r="L284" i="1"/>
  <c r="K284" i="1"/>
  <c r="P279" i="1"/>
  <c r="O279" i="1"/>
  <c r="M279" i="1"/>
  <c r="H277" i="1"/>
  <c r="H276" i="1"/>
  <c r="H275" i="1"/>
  <c r="H274" i="1"/>
  <c r="P273" i="1"/>
  <c r="O273" i="1"/>
  <c r="N273" i="1"/>
  <c r="M273" i="1"/>
  <c r="L273" i="1"/>
  <c r="K273" i="1"/>
  <c r="H272" i="1"/>
  <c r="L271" i="1"/>
  <c r="H271" i="1" s="1"/>
  <c r="H270" i="1"/>
  <c r="H269" i="1"/>
  <c r="P268" i="1"/>
  <c r="O268" i="1"/>
  <c r="N268" i="1"/>
  <c r="M268" i="1"/>
  <c r="K268" i="1"/>
  <c r="H264" i="1"/>
  <c r="H263" i="1"/>
  <c r="H262" i="1"/>
  <c r="H261" i="1"/>
  <c r="P260" i="1"/>
  <c r="O260" i="1"/>
  <c r="N260" i="1"/>
  <c r="M260" i="1"/>
  <c r="L260" i="1"/>
  <c r="K260" i="1"/>
  <c r="H259" i="1"/>
  <c r="H258" i="1"/>
  <c r="H257" i="1"/>
  <c r="H256" i="1"/>
  <c r="P255" i="1"/>
  <c r="O255" i="1"/>
  <c r="N255" i="1"/>
  <c r="K255" i="1"/>
  <c r="H253" i="1"/>
  <c r="H252" i="1"/>
  <c r="H251" i="1"/>
  <c r="H250" i="1"/>
  <c r="P249" i="1"/>
  <c r="O249" i="1"/>
  <c r="N249" i="1"/>
  <c r="M249" i="1"/>
  <c r="L249" i="1"/>
  <c r="K249" i="1"/>
  <c r="H247" i="1"/>
  <c r="H245" i="1"/>
  <c r="H244" i="1"/>
  <c r="P243" i="1"/>
  <c r="O243" i="1"/>
  <c r="N243" i="1"/>
  <c r="M243" i="1"/>
  <c r="L243" i="1"/>
  <c r="K243" i="1"/>
  <c r="H241" i="1"/>
  <c r="H240" i="1"/>
  <c r="H239" i="1"/>
  <c r="H238" i="1"/>
  <c r="P237" i="1"/>
  <c r="O237" i="1"/>
  <c r="N237" i="1"/>
  <c r="M237" i="1"/>
  <c r="L237" i="1"/>
  <c r="K237" i="1"/>
  <c r="H234" i="1"/>
  <c r="H233" i="1"/>
  <c r="H232" i="1"/>
  <c r="O231" i="1"/>
  <c r="N231" i="1"/>
  <c r="M231" i="1"/>
  <c r="L231" i="1"/>
  <c r="N226" i="1"/>
  <c r="M226" i="1"/>
  <c r="L226" i="1"/>
  <c r="K226" i="1"/>
  <c r="H224" i="1"/>
  <c r="H223" i="1"/>
  <c r="H222" i="1"/>
  <c r="H221" i="1"/>
  <c r="P220" i="1"/>
  <c r="O220" i="1"/>
  <c r="N220" i="1"/>
  <c r="M220" i="1"/>
  <c r="L220" i="1"/>
  <c r="K220" i="1"/>
  <c r="H219" i="1"/>
  <c r="L218" i="1"/>
  <c r="H217" i="1"/>
  <c r="H216" i="1"/>
  <c r="P215" i="1"/>
  <c r="O215" i="1"/>
  <c r="N215" i="1"/>
  <c r="H212" i="1"/>
  <c r="H211" i="1"/>
  <c r="H210" i="1"/>
  <c r="H209" i="1"/>
  <c r="P208" i="1"/>
  <c r="O208" i="1"/>
  <c r="N208" i="1"/>
  <c r="M208" i="1"/>
  <c r="L208" i="1"/>
  <c r="K208" i="1"/>
  <c r="H207" i="1"/>
  <c r="H206" i="1"/>
  <c r="H205" i="1"/>
  <c r="H204" i="1"/>
  <c r="P203" i="1"/>
  <c r="O203" i="1"/>
  <c r="N203" i="1"/>
  <c r="M203" i="1"/>
  <c r="K203" i="1"/>
  <c r="H201" i="1"/>
  <c r="H200" i="1"/>
  <c r="H199" i="1"/>
  <c r="H198" i="1"/>
  <c r="P197" i="1"/>
  <c r="O197" i="1"/>
  <c r="N197" i="1"/>
  <c r="M197" i="1"/>
  <c r="L197" i="1"/>
  <c r="K197" i="1"/>
  <c r="H195" i="1"/>
  <c r="H194" i="1"/>
  <c r="H193" i="1"/>
  <c r="O192" i="1"/>
  <c r="O191" i="1" s="1"/>
  <c r="O187" i="1" s="1"/>
  <c r="N192" i="1"/>
  <c r="M192" i="1"/>
  <c r="M191" i="1" s="1"/>
  <c r="L192" i="1"/>
  <c r="L187" i="1" s="1"/>
  <c r="K192" i="1"/>
  <c r="K187" i="1" s="1"/>
  <c r="P191" i="1"/>
  <c r="L189" i="1"/>
  <c r="H189" i="1" s="1"/>
  <c r="P186" i="1"/>
  <c r="H177" i="1"/>
  <c r="H176" i="1"/>
  <c r="H175" i="1"/>
  <c r="H174" i="1"/>
  <c r="P173" i="1"/>
  <c r="O173" i="1"/>
  <c r="N173" i="1"/>
  <c r="M173" i="1"/>
  <c r="L173" i="1"/>
  <c r="K173" i="1"/>
  <c r="P172" i="1"/>
  <c r="O172" i="1"/>
  <c r="N172" i="1"/>
  <c r="N122" i="1" s="1"/>
  <c r="M172" i="1"/>
  <c r="M122" i="1" s="1"/>
  <c r="L172" i="1"/>
  <c r="L122" i="1" s="1"/>
  <c r="K172" i="1"/>
  <c r="P171" i="1"/>
  <c r="O171" i="1"/>
  <c r="N121" i="1"/>
  <c r="M171" i="1"/>
  <c r="L171" i="1"/>
  <c r="K171" i="1"/>
  <c r="P170" i="1"/>
  <c r="O170" i="1"/>
  <c r="N170" i="1"/>
  <c r="N120" i="1" s="1"/>
  <c r="M170" i="1"/>
  <c r="M120" i="1" s="1"/>
  <c r="L170" i="1"/>
  <c r="L120" i="1" s="1"/>
  <c r="L376" i="1" s="1"/>
  <c r="K170" i="1"/>
  <c r="P169" i="1"/>
  <c r="O169" i="1"/>
  <c r="N169" i="1"/>
  <c r="M169" i="1"/>
  <c r="M119" i="1" s="1"/>
  <c r="L169" i="1"/>
  <c r="K169" i="1"/>
  <c r="H166" i="1"/>
  <c r="H165" i="1"/>
  <c r="H164" i="1"/>
  <c r="O163" i="1"/>
  <c r="O162" i="1" s="1"/>
  <c r="N163" i="1"/>
  <c r="N162" i="1" s="1"/>
  <c r="M163" i="1"/>
  <c r="M162" i="1" s="1"/>
  <c r="L163" i="1"/>
  <c r="K163" i="1"/>
  <c r="P162" i="1"/>
  <c r="H160" i="1"/>
  <c r="H159" i="1"/>
  <c r="H158" i="1"/>
  <c r="H157" i="1"/>
  <c r="P156" i="1"/>
  <c r="O156" i="1"/>
  <c r="N156" i="1"/>
  <c r="M156" i="1"/>
  <c r="L156" i="1"/>
  <c r="K156" i="1"/>
  <c r="H154" i="1"/>
  <c r="H153" i="1"/>
  <c r="H152" i="1"/>
  <c r="H151" i="1"/>
  <c r="P150" i="1"/>
  <c r="O150" i="1"/>
  <c r="N150" i="1"/>
  <c r="M150" i="1"/>
  <c r="L150" i="1"/>
  <c r="K150" i="1"/>
  <c r="H149" i="1"/>
  <c r="H148" i="1"/>
  <c r="H147" i="1"/>
  <c r="H146" i="1"/>
  <c r="P145" i="1"/>
  <c r="O145" i="1"/>
  <c r="N145" i="1"/>
  <c r="M145" i="1"/>
  <c r="L145" i="1"/>
  <c r="K145" i="1"/>
  <c r="O144" i="1"/>
  <c r="M144" i="1"/>
  <c r="L144" i="1"/>
  <c r="K144" i="1"/>
  <c r="H143" i="1"/>
  <c r="H142" i="1"/>
  <c r="H141" i="1"/>
  <c r="H140" i="1"/>
  <c r="P139" i="1"/>
  <c r="O139" i="1"/>
  <c r="N139" i="1"/>
  <c r="M139" i="1"/>
  <c r="L139" i="1"/>
  <c r="K139" i="1"/>
  <c r="H138" i="1"/>
  <c r="H137" i="1"/>
  <c r="H136" i="1"/>
  <c r="P134" i="1"/>
  <c r="O134" i="1"/>
  <c r="N134" i="1"/>
  <c r="M134" i="1"/>
  <c r="L134" i="1"/>
  <c r="K134" i="1"/>
  <c r="H132" i="1"/>
  <c r="H130" i="1"/>
  <c r="O129" i="1"/>
  <c r="O128" i="1" s="1"/>
  <c r="N129" i="1"/>
  <c r="N128" i="1" s="1"/>
  <c r="M129" i="1"/>
  <c r="M128" i="1" s="1"/>
  <c r="L129" i="1"/>
  <c r="L128" i="1" s="1"/>
  <c r="P128" i="1"/>
  <c r="K128" i="1"/>
  <c r="H127" i="1"/>
  <c r="H125" i="1"/>
  <c r="H124" i="1"/>
  <c r="P123" i="1"/>
  <c r="O123" i="1"/>
  <c r="N123" i="1"/>
  <c r="M123" i="1"/>
  <c r="L123" i="1"/>
  <c r="K123" i="1"/>
  <c r="H116" i="1"/>
  <c r="H114" i="1"/>
  <c r="H113" i="1"/>
  <c r="P112" i="1"/>
  <c r="O112" i="1"/>
  <c r="N112" i="1"/>
  <c r="M112" i="1"/>
  <c r="L112" i="1"/>
  <c r="K112" i="1"/>
  <c r="H108" i="1"/>
  <c r="H107" i="1"/>
  <c r="H106" i="1"/>
  <c r="H105" i="1"/>
  <c r="P104" i="1"/>
  <c r="O104" i="1"/>
  <c r="N104" i="1"/>
  <c r="M104" i="1"/>
  <c r="L104" i="1"/>
  <c r="K104" i="1"/>
  <c r="H102" i="1"/>
  <c r="H101" i="1"/>
  <c r="H100" i="1"/>
  <c r="H99" i="1"/>
  <c r="P98" i="1"/>
  <c r="O98" i="1"/>
  <c r="N98" i="1"/>
  <c r="N89" i="1" s="1"/>
  <c r="M98" i="1"/>
  <c r="M89" i="1" s="1"/>
  <c r="L98" i="1"/>
  <c r="K98" i="1"/>
  <c r="P97" i="1"/>
  <c r="P13" i="1" s="1"/>
  <c r="O97" i="1"/>
  <c r="N97" i="1"/>
  <c r="M97" i="1"/>
  <c r="L97" i="1"/>
  <c r="K97" i="1"/>
  <c r="N96" i="1"/>
  <c r="K96" i="1"/>
  <c r="P95" i="1"/>
  <c r="P11" i="1" s="1"/>
  <c r="O95" i="1"/>
  <c r="N95" i="1"/>
  <c r="M95" i="1"/>
  <c r="L95" i="1"/>
  <c r="K95" i="1"/>
  <c r="P94" i="1"/>
  <c r="O94" i="1"/>
  <c r="O10" i="1" s="1"/>
  <c r="N94" i="1"/>
  <c r="M94" i="1"/>
  <c r="L94" i="1"/>
  <c r="K94" i="1"/>
  <c r="H91" i="1"/>
  <c r="P87" i="1"/>
  <c r="O87" i="1"/>
  <c r="O86" i="1"/>
  <c r="O82" i="1" s="1"/>
  <c r="N86" i="1"/>
  <c r="M86" i="1"/>
  <c r="L86" i="1"/>
  <c r="K86" i="1"/>
  <c r="H84" i="1"/>
  <c r="H83" i="1"/>
  <c r="P82" i="1"/>
  <c r="H81" i="1"/>
  <c r="H79" i="1"/>
  <c r="H78" i="1"/>
  <c r="P77" i="1"/>
  <c r="N77" i="1"/>
  <c r="M77" i="1"/>
  <c r="L77" i="1"/>
  <c r="K77" i="1"/>
  <c r="H75" i="1"/>
  <c r="H74" i="1"/>
  <c r="H73" i="1"/>
  <c r="H72" i="1"/>
  <c r="P71" i="1"/>
  <c r="O71" i="1"/>
  <c r="N71" i="1"/>
  <c r="M71" i="1"/>
  <c r="L71" i="1"/>
  <c r="K71" i="1"/>
  <c r="H70" i="1"/>
  <c r="H69" i="1"/>
  <c r="H68" i="1"/>
  <c r="H67" i="1"/>
  <c r="P66" i="1"/>
  <c r="N66" i="1"/>
  <c r="M66" i="1"/>
  <c r="L66" i="1"/>
  <c r="K66" i="1"/>
  <c r="H64" i="1"/>
  <c r="H63" i="1"/>
  <c r="H62" i="1"/>
  <c r="H61" i="1"/>
  <c r="P60" i="1"/>
  <c r="O60" i="1"/>
  <c r="N60" i="1"/>
  <c r="M60" i="1"/>
  <c r="L60" i="1"/>
  <c r="K60" i="1"/>
  <c r="O59" i="1"/>
  <c r="H59" i="1" s="1"/>
  <c r="O58" i="1"/>
  <c r="H58" i="1" s="1"/>
  <c r="O57" i="1"/>
  <c r="P55" i="1"/>
  <c r="N55" i="1"/>
  <c r="M55" i="1"/>
  <c r="L55" i="1"/>
  <c r="K55" i="1"/>
  <c r="H52" i="1"/>
  <c r="H51" i="1"/>
  <c r="H50" i="1"/>
  <c r="H49" i="1"/>
  <c r="P48" i="1"/>
  <c r="N48" i="1"/>
  <c r="M48" i="1"/>
  <c r="L48" i="1"/>
  <c r="K48" i="1"/>
  <c r="H46" i="1"/>
  <c r="H45" i="1"/>
  <c r="H44" i="1"/>
  <c r="H43" i="1"/>
  <c r="P42" i="1"/>
  <c r="O42" i="1"/>
  <c r="N42" i="1"/>
  <c r="M42" i="1"/>
  <c r="L42" i="1"/>
  <c r="K42" i="1"/>
  <c r="H40" i="1"/>
  <c r="H39" i="1"/>
  <c r="H38" i="1"/>
  <c r="H37" i="1"/>
  <c r="P36" i="1"/>
  <c r="O36" i="1"/>
  <c r="N36" i="1"/>
  <c r="M36" i="1"/>
  <c r="L36" i="1"/>
  <c r="K36" i="1"/>
  <c r="H35" i="1"/>
  <c r="H34" i="1"/>
  <c r="H33" i="1"/>
  <c r="P31" i="1"/>
  <c r="N31" i="1"/>
  <c r="M31" i="1"/>
  <c r="L31" i="1"/>
  <c r="K31" i="1"/>
  <c r="H29" i="1"/>
  <c r="H28" i="1"/>
  <c r="H27" i="1"/>
  <c r="H26" i="1"/>
  <c r="P25" i="1"/>
  <c r="O25" i="1"/>
  <c r="N25" i="1"/>
  <c r="M25" i="1"/>
  <c r="L25" i="1"/>
  <c r="K25" i="1"/>
  <c r="P19" i="1"/>
  <c r="N19" i="1"/>
  <c r="M19" i="1"/>
  <c r="L19" i="1"/>
  <c r="K19" i="1"/>
  <c r="H18" i="1"/>
  <c r="H16" i="1"/>
  <c r="P14" i="1"/>
  <c r="N14" i="1"/>
  <c r="M14" i="1"/>
  <c r="H14" i="1" s="1"/>
  <c r="L14" i="1"/>
  <c r="K14" i="1"/>
  <c r="H19" i="1" l="1"/>
  <c r="H171" i="1"/>
  <c r="H96" i="1"/>
  <c r="I42" i="1"/>
  <c r="I86" i="1"/>
  <c r="I104" i="1"/>
  <c r="I134" i="1"/>
  <c r="L89" i="1"/>
  <c r="I98" i="1"/>
  <c r="I36" i="1"/>
  <c r="K121" i="1"/>
  <c r="I25" i="1"/>
  <c r="L162" i="1"/>
  <c r="I162" i="1" s="1"/>
  <c r="I163" i="1"/>
  <c r="H60" i="1"/>
  <c r="H128" i="1"/>
  <c r="I145" i="1"/>
  <c r="I156" i="1"/>
  <c r="H123" i="1"/>
  <c r="I139" i="1"/>
  <c r="I150" i="1"/>
  <c r="N191" i="1"/>
  <c r="I192" i="1"/>
  <c r="H364" i="1"/>
  <c r="H369" i="1"/>
  <c r="H243" i="1"/>
  <c r="N376" i="1"/>
  <c r="H112" i="1"/>
  <c r="O93" i="1"/>
  <c r="P93" i="1"/>
  <c r="P10" i="1"/>
  <c r="P9" i="1" s="1"/>
  <c r="M121" i="1"/>
  <c r="M118" i="1" s="1"/>
  <c r="H57" i="1"/>
  <c r="O11" i="1"/>
  <c r="L282" i="1"/>
  <c r="L279" i="1" s="1"/>
  <c r="K359" i="1"/>
  <c r="H56" i="1"/>
  <c r="H231" i="1"/>
  <c r="N378" i="1"/>
  <c r="P119" i="1"/>
  <c r="M376" i="1"/>
  <c r="N377" i="1"/>
  <c r="K191" i="1"/>
  <c r="K120" i="1"/>
  <c r="K376" i="1" s="1"/>
  <c r="P121" i="1"/>
  <c r="P377" i="1" s="1"/>
  <c r="H312" i="1"/>
  <c r="K282" i="1"/>
  <c r="H227" i="1"/>
  <c r="H15" i="1"/>
  <c r="M215" i="1"/>
  <c r="H218" i="1"/>
  <c r="H335" i="1"/>
  <c r="M359" i="1"/>
  <c r="L297" i="1"/>
  <c r="H297" i="1" s="1"/>
  <c r="H353" i="1"/>
  <c r="O120" i="1"/>
  <c r="N93" i="1"/>
  <c r="N90" i="1" s="1"/>
  <c r="N85" i="1" s="1"/>
  <c r="N82" i="1" s="1"/>
  <c r="N168" i="1"/>
  <c r="L121" i="1"/>
  <c r="L359" i="1"/>
  <c r="P359" i="1"/>
  <c r="H220" i="1"/>
  <c r="L255" i="1"/>
  <c r="H255" i="1" s="1"/>
  <c r="H300" i="1"/>
  <c r="O121" i="1"/>
  <c r="H25" i="1"/>
  <c r="O226" i="1"/>
  <c r="H42" i="1"/>
  <c r="H71" i="1"/>
  <c r="H104" i="1"/>
  <c r="H172" i="1"/>
  <c r="L268" i="1"/>
  <c r="H268" i="1" s="1"/>
  <c r="H289" i="1"/>
  <c r="H311" i="1"/>
  <c r="O309" i="1"/>
  <c r="L330" i="1"/>
  <c r="H330" i="1" s="1"/>
  <c r="H341" i="1"/>
  <c r="H95" i="1"/>
  <c r="H170" i="1"/>
  <c r="P168" i="1"/>
  <c r="L215" i="1"/>
  <c r="H273" i="1"/>
  <c r="L309" i="1"/>
  <c r="P309" i="1"/>
  <c r="N309" i="1"/>
  <c r="O359" i="1"/>
  <c r="H36" i="1"/>
  <c r="H48" i="1"/>
  <c r="H98" i="1"/>
  <c r="M378" i="1"/>
  <c r="H237" i="1"/>
  <c r="L348" i="1"/>
  <c r="H348" i="1" s="1"/>
  <c r="N359" i="1"/>
  <c r="H86" i="1"/>
  <c r="K122" i="1"/>
  <c r="K378" i="1" s="1"/>
  <c r="H169" i="1"/>
  <c r="O12" i="1"/>
  <c r="H145" i="1"/>
  <c r="H203" i="1"/>
  <c r="H260" i="1"/>
  <c r="H302" i="1"/>
  <c r="H163" i="1"/>
  <c r="O13" i="1"/>
  <c r="H94" i="1"/>
  <c r="O168" i="1"/>
  <c r="O122" i="1"/>
  <c r="H97" i="1"/>
  <c r="H134" i="1"/>
  <c r="H156" i="1"/>
  <c r="H284" i="1"/>
  <c r="M93" i="1"/>
  <c r="H129" i="1"/>
  <c r="H139" i="1"/>
  <c r="H150" i="1"/>
  <c r="M168" i="1"/>
  <c r="H208" i="1"/>
  <c r="H249" i="1"/>
  <c r="H228" i="1"/>
  <c r="P120" i="1"/>
  <c r="P376" i="1" s="1"/>
  <c r="P226" i="1"/>
  <c r="H197" i="1"/>
  <c r="M375" i="1"/>
  <c r="P122" i="1"/>
  <c r="P378" i="1" s="1"/>
  <c r="M309" i="1"/>
  <c r="H313" i="1"/>
  <c r="H310" i="1"/>
  <c r="H314" i="1"/>
  <c r="H173" i="1"/>
  <c r="O186" i="1"/>
  <c r="O119" i="1"/>
  <c r="O375" i="1" s="1"/>
  <c r="L119" i="1"/>
  <c r="L186" i="1"/>
  <c r="O31" i="1"/>
  <c r="H31" i="1" s="1"/>
  <c r="O55" i="1"/>
  <c r="H55" i="1" s="1"/>
  <c r="O77" i="1"/>
  <c r="H77" i="1" s="1"/>
  <c r="K93" i="1"/>
  <c r="K162" i="1"/>
  <c r="K168" i="1"/>
  <c r="L191" i="1"/>
  <c r="K280" i="1"/>
  <c r="K89" i="1"/>
  <c r="L93" i="1"/>
  <c r="L168" i="1"/>
  <c r="H192" i="1"/>
  <c r="O66" i="1"/>
  <c r="H66" i="1" s="1"/>
  <c r="K309" i="1"/>
  <c r="H89" i="1" l="1"/>
  <c r="H377" i="1"/>
  <c r="H378" i="1"/>
  <c r="H376" i="1"/>
  <c r="K377" i="1"/>
  <c r="H162" i="1"/>
  <c r="N187" i="1"/>
  <c r="H187" i="1" s="1"/>
  <c r="H375" i="1" s="1"/>
  <c r="I191" i="1"/>
  <c r="H226" i="1"/>
  <c r="P375" i="1"/>
  <c r="P374" i="1" s="1"/>
  <c r="H93" i="1"/>
  <c r="M377" i="1"/>
  <c r="M374" i="1" s="1"/>
  <c r="O9" i="1"/>
  <c r="H191" i="1"/>
  <c r="L377" i="1"/>
  <c r="L374" i="1" s="1"/>
  <c r="O377" i="1"/>
  <c r="O376" i="1"/>
  <c r="N88" i="1"/>
  <c r="N87" i="1" s="1"/>
  <c r="H215" i="1"/>
  <c r="L118" i="1"/>
  <c r="P118" i="1"/>
  <c r="H309" i="1"/>
  <c r="O378" i="1"/>
  <c r="O118" i="1"/>
  <c r="K279" i="1"/>
  <c r="K90" i="1"/>
  <c r="K88" i="1"/>
  <c r="L85" i="1"/>
  <c r="K186" i="1"/>
  <c r="K119" i="1"/>
  <c r="H168" i="1"/>
  <c r="M85" i="1" l="1"/>
  <c r="M82" i="1" s="1"/>
  <c r="H90" i="1"/>
  <c r="L82" i="1"/>
  <c r="N119" i="1"/>
  <c r="N186" i="1"/>
  <c r="H186" i="1" s="1"/>
  <c r="M87" i="1"/>
  <c r="K375" i="1"/>
  <c r="K118" i="1"/>
  <c r="O374" i="1"/>
  <c r="L87" i="1"/>
  <c r="H88" i="1"/>
  <c r="K87" i="1"/>
  <c r="K85" i="1"/>
  <c r="I82" i="1" l="1"/>
  <c r="I85" i="1"/>
  <c r="N375" i="1"/>
  <c r="N374" i="1" s="1"/>
  <c r="N118" i="1"/>
  <c r="H374" i="1"/>
  <c r="H87" i="1"/>
  <c r="H85" i="1"/>
  <c r="K82" i="1"/>
  <c r="H82" i="1" s="1"/>
  <c r="K374" i="1"/>
</calcChain>
</file>

<file path=xl/sharedStrings.xml><?xml version="1.0" encoding="utf-8"?>
<sst xmlns="http://schemas.openxmlformats.org/spreadsheetml/2006/main" count="943" uniqueCount="305">
  <si>
    <t>Наименование подпрограммы, основного мероприятия, мероприятий, реализуемых в рамках основного мероприятия, контрольного события</t>
  </si>
  <si>
    <t>Ответственный исполнитель</t>
  </si>
  <si>
    <t>УЖКХ</t>
  </si>
  <si>
    <t>Эжва</t>
  </si>
  <si>
    <t xml:space="preserve">КУМИ </t>
  </si>
  <si>
    <t>УАГСиЗ</t>
  </si>
  <si>
    <t>КЖП</t>
  </si>
  <si>
    <t>Администрация</t>
  </si>
  <si>
    <t>Источники финансирования</t>
  </si>
  <si>
    <t>всего</t>
  </si>
  <si>
    <t>РБ</t>
  </si>
  <si>
    <t>МБ</t>
  </si>
  <si>
    <t>ВИ</t>
  </si>
  <si>
    <t>х</t>
  </si>
  <si>
    <t>Ежеквартально</t>
  </si>
  <si>
    <t>Заместитель председателя комитета жилищной политики администрации МО ГО «Сыктывкар» - начальник отдела муниципальных закупок Ветошкина А.С.</t>
  </si>
  <si>
    <t>По мере необходимости</t>
  </si>
  <si>
    <t>Руководитель службы по финансово-экономической работе и бухгалтерскому учету комитета жилищной политики администрации МО ГО «Сыктывкар» В.Н. Сенюков</t>
  </si>
  <si>
    <t>Подпрограмма 2. Обеспечение комфортного состояния жилищного фонда и снос аварийного жилищного фонда</t>
  </si>
  <si>
    <t>Основное мероприятие  2.1.1. Организация работы межведомственной комиссии по оценке и обследованию помещений в целях признания жилых помещений пригодными (непригодными) для проживания граждан, а также многоквартирных домов в целях признания их аварийными и подлежащими сносу или реконструкции</t>
  </si>
  <si>
    <t>Мероприятие  2.1.1.1. Взаимодействие с членами межведомственной комиссии и оценка, обследование помещений в целях признания жилых помещений пригодными (непригодными) для проживания граждан, а также многоквартирных домов в целях признания их аварийными и подлежащими сносу или реконструкции</t>
  </si>
  <si>
    <t>Основное мероприятие 2.1.2. Содействие в реализации мероприятий по капитальному ремонту многоквартирных домов</t>
  </si>
  <si>
    <t>Мероприятие 2.1.2.1. Взаимодействие с региональным оператором по капитальному ремонту многоквартирных домов</t>
  </si>
  <si>
    <t>Основное мероприятие 2.1.3. Создание условий для повышения качества управления многоквартирными домами</t>
  </si>
  <si>
    <t>Мероприятие 2.1.3.1.Организация проведения открытых конкурсов по отбору управляющих организаций для управления многоквартирными домами.</t>
  </si>
  <si>
    <t xml:space="preserve">Мероприятие 2.1.3.2. Осуществление муниципального жилищного контроля </t>
  </si>
  <si>
    <t>Мероприятие 2.1.3.3. Осуществление полномочий органа местного самоуправления, предусмотренных ч.17 ст. 161 Жилищного Кодекса Российской Федерации</t>
  </si>
  <si>
    <t xml:space="preserve">Мероприятие 2.1.5.1. Взаимодействие с членами комиссии по обследованию жилых помещений инвалидов и общего имущества в многоквартирных домах, в которых проживают инвалиды в целях их приспособления и обеспечения условий доступности </t>
  </si>
  <si>
    <t>Мероприятие 2.1.5.2. Выполнение мероприятий по обеспечению доступности объектов и услуг для инвалидов и других маломобильных групп населения в жилищном фонде</t>
  </si>
  <si>
    <t>Основное мероприятие 2.2.1. Капитальный ремонт общего имущества многоквартирных домов и капитальный ремонт (ремонт) жилых помещений, находящихся в муниципальной собственности</t>
  </si>
  <si>
    <t>Мероприятие 2.2.1.1. Организация выполнения работ по капитальному ремонту и повышению степени благоустройства многоквартирных домов и капитального ремонта (ремонта) жилых помещений, находящихся в муниципальной собственности</t>
  </si>
  <si>
    <t>Основное мероприятие 2.2.2.Исполнение обязательств по оплате  взносов на капитальный ремонт общего имущества в многоквартирных домах в доле муниципальных помещений</t>
  </si>
  <si>
    <t>Мероприятие 2.2.2.1. Перечисление средств на специальные счета и счет регионального оператора для проведения работ по капитальному ремонту МКД в части муниципального жилого фонда</t>
  </si>
  <si>
    <t>Мероприятие 2.2.3.2.  Содержание пустующих помещений в многоквартирных домах, находящихся в муниципальной собственности</t>
  </si>
  <si>
    <t>ежемесячно</t>
  </si>
  <si>
    <t>Мероприятие 2.2.3.3.  Обеспечение доступа в пустующие помещения, находящихся в собственности МО ГО "Сыктывкар"</t>
  </si>
  <si>
    <t>по мере необходимости</t>
  </si>
  <si>
    <t>Основное мероприятие 2.2.4. Содействие энергосбережению и повышению энергетической эффективности в жилищной сфере</t>
  </si>
  <si>
    <t>Мероприятие 2.2.4.1. Осуществление мероприятий по энергосбережению и повышению энергетической эффективности в муниципальном жилищном фонде</t>
  </si>
  <si>
    <t>Основное мероприятие 2.3.1. Снос аварийного жилищного фонда</t>
  </si>
  <si>
    <t>Мероприятие 2.3.1.1. Организация сноса аварийного жилищного фонда</t>
  </si>
  <si>
    <t>Подпрограмма 3. "Обеспечение населения МО ГО  "Сыктывкар" коммунальными и отдельными бытовыми услугами"</t>
  </si>
  <si>
    <t>Основное мероприятие 3.1.1.  Осуществление переданного государственного полномочия по возмещению недополученных доходов, возникающих в результате государственного регулирования цен на топливо твердое, реализуемое гражданам и используемое для нужд отопления</t>
  </si>
  <si>
    <t xml:space="preserve">Мероприятие 3.1.1.1. Организация возмещения недополученных доходов, возникающих в результате государственного регулирования цен на топливо твердое, реализуемое гражданам и используемое для нужд отопления </t>
  </si>
  <si>
    <t>Основное мероприятие 3.1.2. Обеспечение устойчивого функционирования объектов коммунальной инфраструктуры</t>
  </si>
  <si>
    <t>x</t>
  </si>
  <si>
    <t xml:space="preserve"> декабрь</t>
  </si>
  <si>
    <t>Руководитель службы экономического и бухгалтерского учета УЖКХ администрации МО ГО "Сыктывкар" Н.М. Попова, Заведующий отделом финансов и бухгалтерского учета администрации Эжвинского района МО ГО "Сыктывкар" Е.В. Меледина</t>
  </si>
  <si>
    <t>Начальник отдела контроля за содержанием и эксплуатацией инфраструктуры городского хозяйства УЖКХ администрации МО ГО "Сыктывкар" А.А. Телегин, Заведующий отделом районного хозяйства администрации Эжвинского района МО ГО "Сыктывкар" Л.А.Симоненко</t>
  </si>
  <si>
    <t>Муниципальная программа (ИТОГО)</t>
  </si>
  <si>
    <t>Начальник Управления по связям с общественностью и социальной работе администрации МОГО "Сыктывкар"  Н.С. Клюева Заведующий отделом районного хозяйства администрации Эжвинского района МО ГО "Сыктывкар" Л.А.Симоненко</t>
  </si>
  <si>
    <t>Начальник Управления по связям с общественностью и социальной работе администрации МОГО "Сыктывкар"  Н.С. Клюева, Главный специалист Управления по связям с общественностью и социальной работе администрации МО ГО "Сыктывкар" М.А.Роженцова Заведующий отделом районного хозяйства администрации Эжвинского района МО ГО "Сыктывкар" Л.А.Симоненко</t>
  </si>
  <si>
    <t>Заведующий отделом районного хозяйства администрации Эжвинского района МО ГО "Сыктывкар" Л.А.Симоненко</t>
  </si>
  <si>
    <t>Мероприятие 2.2.3.4.  Оценка (определение размера возмещения) в связи с изъятием объектов недвижимого имущества</t>
  </si>
  <si>
    <t xml:space="preserve">Директор МКУ "Хозяйственное управление"  Н.Н. Королев </t>
  </si>
  <si>
    <t>Заведующий отделом финансов и бухгалтерского учета администрации Эжвинского района МО ГО "Сыктывкар" Е.В. Меледина; Заведующий отделом ФЭР и БУ КУМИ администрации МО ГО "Сыктывкар" Р.В. Сидоров</t>
  </si>
  <si>
    <t>Заведующий отделом финансов и бухгалтерского учета администрации Эжвинского района МО ГО "Сыктывкар" Е.В. Меледина, Заведующий отделом ФЭР и БУ КУМИ администрации МО ГО "Сыктывкар" Р.В. Сидоров</t>
  </si>
  <si>
    <t>Основное мероприятие 1.3.2. Осуществление переданного государственного полномочия по обеспечению жилыми помещениями детей-сирот и детей, оставшихся без попечения родителей</t>
  </si>
  <si>
    <t>Мероприятие  1.3.2.1. Постановка на учет на предоставление жилого помещения граждан, относящихся к категории детей-сирот и детей, оставшихся без попечения родителей, лиц из числа детей-сирот и детей, оставшихся без попечения родителей</t>
  </si>
  <si>
    <t>Основное мероприятие 1.3.4. .Осуществление переданного государственного полномочия по обеспечению жильем отдельных категорий граждан, установленных Федеральным законом от 12.01.1995 N 5-ФЗ "О ветеранах"</t>
  </si>
  <si>
    <t>Мероприятие 1.3.4.1. Сбор документов от граждан, установленных Федеральным законом от 12.01.1995 № 5-ФЗ «О ветеранах», изъявивших желание получить единовременные денежные выплаты</t>
  </si>
  <si>
    <t>Мероприятие 1.3.6.1. Сбор документов от граждан, установленных Федеральным законом от 24.11.1995 № 181-ФЗ «О социальной защите инвалидов в Российской Федерации», изъявивших желание получить единовременные денежные выплаты</t>
  </si>
  <si>
    <t>Основное мероприятие 1.3.7. Предоставление социальных выплат молодым семьям</t>
  </si>
  <si>
    <t>Мероприятие 1.3.7.1. Постановка на учет молодых семей, нуждающихся в улучшении жилищных условий</t>
  </si>
  <si>
    <t>Мероприятие 1.3.7.2. Вручение свидетельств о предоставлении социальных выплат на приобретение жилого помещения или создание объекта индивидуального жилищного строительства для улучшения жилищных условий</t>
  </si>
  <si>
    <t>Основное мероприятие 1.3.8. Обеспечение мероприятий по исполнению вступивших в силу решений суда, касающихся жилищного обеспечения</t>
  </si>
  <si>
    <t>Мероприятие 1.3.8.1. Заключение мировых соглашений о предоставлении гражданам денежных выплат на приобретение жилого помещения для исполнения решения суда</t>
  </si>
  <si>
    <t>Мероприятие  1.3.8.2.  Предоставление жилых помещений гражданам, имеющим вступившие в силу решения суда, обязывающие администрацию МО ГО «Сыктывкар» предоставить им жилое помещение</t>
  </si>
  <si>
    <t>Основное мероприятие 1.3.6. Осуществление переданного государственного полномочия по обеспечению жильем отдельных категорий граждан, установленных Федеральным законом от 24.11.1995 N 181-ФЗ "О социальной защите инвалидов в Российской Федерации</t>
  </si>
  <si>
    <t>Руководитель службы по вопросам расселения граждан из аварийного жилищного фонда комитета жилищной политики администрации МО ГО «Сыктывкар» Д.Р. Кутькина</t>
  </si>
  <si>
    <t>Первый заместитель руководителя администрации МО ГО "Сыктывкар" А.Г.Гонтарь,Заместитель руководителя администрации МО ГО "Сыктывкар" И.А. Сергеева, Руководитель администрации Эжвинского района МО ГО "Сыктывкар" С.В. Воронин, Заместитель руководителя администрации МО ГО "Сыктывкар" Л.В.Туркова</t>
  </si>
  <si>
    <t>Мероприятие 2.2.3.1. Организация содержания  зданий маневренного фонда, расположенных по адресам: г. Сыктывкар, ул. Общественная, д.11, ул. Ухтинская, д.2</t>
  </si>
  <si>
    <t>Основное мероприятие 3.2.1. Обеспечение предоставления услуг по помывке населения в муниципальных банях</t>
  </si>
  <si>
    <t>Мероприятие  3.2.1.1. Установление тарифов на услуги муниципальных бань</t>
  </si>
  <si>
    <t>Основное мероприятие 3.2.2. Организация выполнения отдельных услуг по ритуальному обслуживанию населения</t>
  </si>
  <si>
    <t>Мероприятие 3.2.2.1. Транспортировка тел умерших с места смерти до морга</t>
  </si>
  <si>
    <t>Основное мероприятие 4.1.1.1. Обеспечение функций муниципальных органов, в том числе территориальных органов</t>
  </si>
  <si>
    <t>Основное мероприятие 4.1.1.2.  Реализация прочих функций, связанных с муниципальным управлением</t>
  </si>
  <si>
    <t>Подпрограмма 1. "Создание условий для обеспечения доступным и комфортным жильем граждан МО ГО "Сыктывкар"</t>
  </si>
  <si>
    <t>Мероприятие 1.3.2.2. Проведение электронного аукциона на право заключения муниципального контракта на приобретение жилых помещений для детей-сирот и детей, оставшихся без попечения родителей, лиц из числа детей-сирот и детей, оставшихся без попечения родителей</t>
  </si>
  <si>
    <t>Контрольное событие 3. Выданы уведомления о постановке граждан, относящихся к категории детей-сирот и детей, оставшихся без попечения родителей, лиц из числа детей-сирот и детей, оставшихся без попечения родителей, на учет на предоставление жилого помещения</t>
  </si>
  <si>
    <t>Контрольное событие 4. Сформирован пакет документов для проведения электронного аукциона на право заключения муниципального контракта на приобретение жилых помещений для детей-сирот и детей, оставшихся без попечения родителей, лиц из числа детей-сирот и детей, оставшихся без попечения родителей</t>
  </si>
  <si>
    <t>Контрольное событие 5. Оформлены и зарегистрированы муниципальные контракты на приобретение жилых помещений для детей-сирот и детей, оставшихся без попечения родителей, лиц из числа детей-сирот и детей, оставшихся без попечения родителей, в Управлении федеральной службы государственной регистрации, кадастра и картографии</t>
  </si>
  <si>
    <t xml:space="preserve">Начальник отдела контроля за управлением жилищным фондом и содержанием территорий УЖКХ администрации МО ГО "Сыктывкар" Т.Н.Любаева </t>
  </si>
  <si>
    <t>Начальник отдела контроля за управлением жилищным фондом и содержанием территорий УЖКХ администрации МО ГО "Сыктывкар" Т.Н.Любаева ; Заведующий отделом районного хозяйства администрации Эжвинского района МО ГО "Сыктывкар" Л.А.Симоненко</t>
  </si>
  <si>
    <t>Начальник отдела контроля за управлением жилищным фондом и содержанием территорий УЖКХ администрации МО ГО "Сыктывкар" Т.Н.Любаева , Заведующий отделом районного хозяйства администрации Эжвинского района МО ГО "Сыктывкар" Л.А.Симоненко</t>
  </si>
  <si>
    <t>Начальник отдела контроля за управлением жилищным фондом и содержанием территорий УЖКХ администрации МО ГО "Сыктывкар" Т.Н.Любаева , Руководитель службы экономического и бухгалтерского учета УЖКХ администрации МО ГО "Сыктывкар" Н.М. Попова</t>
  </si>
  <si>
    <t>Начальник отдела контроля за управлением жилищным фондом и содержанием территорий УЖКХ администрации МО ГО "Сыктывкар" Т.Н.Любаева ; Заведующий отделом районного хозяйства администрации Эжвинского района МО ГО "Сыктывкар" Л.А. Симоненко</t>
  </si>
  <si>
    <t>Начальник отдела контроля за управлением жилищным фондом и содержанием территорий УЖКХ администрации МО ГО "Сыктывкар" Т.Н.Любаева ; Заведующий отделом районного хозяйства администрации Эжвинского района МО ГО "Сыктывкар"Л.А.Симоненко</t>
  </si>
  <si>
    <t>Начальник отдела контроля за управлением жилищным фондом и содержанием территорий УЖКХ администрации МО ГО "Сыктывкар" Т.Н.Любаева ,Заведующий отделом районного хозяйства администрации Эжвинского района МО ГО "Сыктывкар" Л.А.Симоненко</t>
  </si>
  <si>
    <t xml:space="preserve">Подпрограмма 4."Обеспечение создания условий для реализации муниципальной программы"     </t>
  </si>
  <si>
    <t>Мероприятие 3.2.1.2. Частичное возмещение затрат, возникающих в связи с предоставлением бытовых услуг по помывке населения в банях, по тарифам, установленным Советом МО ГО "Сыктывкар", ниже их экономически обоснованной стоимости</t>
  </si>
  <si>
    <t>Начальник УЖКХ администрации МО ГО "Сыктывкар" Н.В.Дайновский; Заведующий отделом районного хозяйства администрации Эжвинского района МО ГО "Сыктывкар"Л.А.Симоненко</t>
  </si>
  <si>
    <t>Начальник УЖКХ администрации МО ГО "Сыктывкар" Н.В.Дайновский, Заведующий отделом районного хозяйства администрации Эжвинского района МО ГО "Сыктывкар"Л.А.Симоненко</t>
  </si>
  <si>
    <t xml:space="preserve">Начальник Управления ЖКХ администрации МО ГО "Сыктывкар" Н.В.Дайновский </t>
  </si>
  <si>
    <t>Начальник Управления ЖКХ администрации МО ГО "Сыктывкар" Н.В.Дайновский ; Заведующий отделом районного хозяйства администрации Эжвинского района МО ГО "Сыктывкар" Л.А.Симоненко</t>
  </si>
  <si>
    <t>Заместитель УЖКХ администрации МО ГО "Сыктывкар" О.Б. Бондаренко;  Заместитель руководителя администрации Эжвинского района МО ГО "Сыктывкар" Т.А. Таскаева</t>
  </si>
  <si>
    <t>Заместитель УЖКХ администрации МО ГО "Сыктывкар" О.Б. Бондаренко</t>
  </si>
  <si>
    <t>Начальник Управления ЖКХ администрации МО ГО "Сыктывкар"  Н.В.Дайновский; Заведующий отделом районного хозяйства администрации Эжвинского района МО ГО "Сыктывкар" Л.А.Симоненко</t>
  </si>
  <si>
    <t>Контрольное событие 6.  Подписаны договоры социального найма, договоры найма специализированных жилых помещений</t>
  </si>
  <si>
    <t>Контрольное событие 7. Выданы свидетельства о предоставлении единовременных денежных выплат для улучшения жилищных условий отдельным категориям граждан, установленных Федеральным законом от 12.01.1995 № 5-ФЗ «О ветеранах»</t>
  </si>
  <si>
    <t>Контрольное событие 8. Выданы свидетельства о предоставлении единовременных денежных выплат для улучшения жилищных условий отдельным категориям граждан, установленным Федеральным законом от 24.11.1995 № 181-ФЗ «О социальной защите инвалидов в Российской Федерации»</t>
  </si>
  <si>
    <t>Контрольное событие 9. Перечислены социальные выплаты на приобретение жилого помещения или создание объекта индивидуального жилищного строительства для улучшения жилищных условий</t>
  </si>
  <si>
    <t>Контрольное событие 10. Перечислены гражданам денежные выплаты на приобретение жилого помещения для исполнения решения суда</t>
  </si>
  <si>
    <t>Контрольное событие 11. Подписаны договоры социального найма</t>
  </si>
  <si>
    <t>Контрольное событие 12. Выплачены денежные средства собственникам жилых помещений</t>
  </si>
  <si>
    <t>Контрольное событие 15. Проведены  открытые конкурсы по отбору управляющих организаций для управления многоквартирными домами</t>
  </si>
  <si>
    <t>Контрольное событие 17. Подготовлены проекты постановлений об определении управляющей организации для управления многоквартирными домами</t>
  </si>
  <si>
    <t>Контрольное событие 24. Отсутствие просроченной задолженности за коммунальные услуги  по зданиям маневренного фонда, расположенных по адресам: г. Сыктывкар, ул. Общественная, д.11, ул. Ухтинская, д.2</t>
  </si>
  <si>
    <t>Контрольное событие 27. Выполнены работы по оценке (определению размера возмещения) в связи с изъятием объектов недвижимого имущества</t>
  </si>
  <si>
    <t>Контрольное событие 28. Возмещены затраты по замене приборов учета в части муниципального жилого фонда</t>
  </si>
  <si>
    <t>Контрольное событие 29. Выполнены работы по замене приборов учета в муниципальном жилищном фонде</t>
  </si>
  <si>
    <t>Контрольное событие 30. Выполнено возмещение расходов нанимателей по установке, замене, поверке приборов учета</t>
  </si>
  <si>
    <t>Контрольное событие 32. Сформирован список-реестр граждан с указанием места жительства гражданина, цены и объема предоставленного твердого топлива, годовой потребности гражданина в топливе твердом для нужд отопления, определенной в соответствии с установленными нормативами потребления топлива твердого в расчете на 1 кв. метр общей площади жилых помещений, и размеров региональных стандартов нормативной площади жилого помещения, установленных в статье 1 Закона Республики Коми от 28.06.2005 N 54-РЗ "О региональном стандарте нормативной площади жилого помещения, используемом для расчета субсидий на оплату жилого помещения и коммунальных услуг", но не более фактического размера занимаемой общей площади жилого помещения</t>
  </si>
  <si>
    <t>Контрольное событие 33. Оказана муниципальная услуга по выдаче справки-расчета по определению годовой потребности в твердом топливе гражданам, проживающим в домах с печным отоплением на территории МО ГО "Сыктывкар"</t>
  </si>
  <si>
    <t>Контрольное событие 34. Предоставлена субсидия на возмещение недополученных доходов, возникающих в результате государственного регулирования цен на топливо твердое, реализуемое гражданам и используемое для нужд отопления  (своевременная проверка предоставленных документов, перечисление средств бюджета МО ГО "Сыктывкар", соблюдение условий и порядка предоставления субсидии)</t>
  </si>
  <si>
    <t>Контрольное событие 35. Выполнены работы по страхованию сетей газоснабжения, находящихся в муниципальной собственности  (страховая премия)</t>
  </si>
  <si>
    <t xml:space="preserve">Контрольное событие 36. Выполнены работы по  содержанию  сетей газоснабжения (объектов сетей газоснабжения), находящихся в муниципальной собственности </t>
  </si>
  <si>
    <t>Председатель Комитета жилищной политики администрации МО ГО "Сыктывкар" И.А.Галлингер</t>
  </si>
  <si>
    <t>Начальник Управления ЖКХ администрации МО ГО "Сыктывкар"  Н.В.Дайновский; Заместитель руководителя администрации Эжвинского района МО ГО "Сыктывкар" Т.А. Таскаева, Председатель Комитета жилищной политики администрации МО ГО "Сыктывкар" И.А.Галлингер, Председатель КУМИ администрации МО ГО "Сыктывкар" И.Н.Янчук</t>
  </si>
  <si>
    <t>Начальник Управления ЖКХ администрации МО ГО "Сыктывкар"  Н.В.Дайновский; Заместитель руководителя администрации Эжвинского района МО ГО "Сыктывкар" Т.А. Таскаева, Председатель Комитета жилищной политики администрации МО ГО "Сыктывкар" И.А.Галлингер</t>
  </si>
  <si>
    <t>Начальник УЖКХ администрации МО ГО "Сыктывкар" Н.В.Дайновский, Председатель Комитета жилищной политики администрации МО ГО "Сыктывкар"  И.А.Галлингер, Заведующий отделом районного хозяйства администрации Эжвинского района МО ГО "Сыктывкар" Л.А.Симоненко</t>
  </si>
  <si>
    <t>Мероприятие 1.3.8.3.  Выплата размера возмещения в связи с изъятием объектов недвижимого имущества во исполнение решений суда</t>
  </si>
  <si>
    <t>Основное мероприятие 2.1.4.1.Создание условий для жилищного строительства</t>
  </si>
  <si>
    <t>Основное мероприятие 1.1.2.1.Переселение граждан из аварийного жилищного фонда</t>
  </si>
  <si>
    <t xml:space="preserve">Мероприятие 1.1.2.1.1. Изъятие недвижимого имущества путем выкупа доли в праве общей долевой собственности на земельный участок и расположенного на нем жилого помещения                          </t>
  </si>
  <si>
    <t>Основное мероприятие  3.1.3.1.Строительство и реконструкция объектов коммунального хозяйства</t>
  </si>
  <si>
    <t>Контрольное событие 38. Подготовлены и предоставлены на рассмотрение Совета МО ГО "Сыктывкар" проекты решения Совета МО ГО "Сыктывкар" об установлении тарифов на услуги бань</t>
  </si>
  <si>
    <t>Контрольное событие 40. Предоставлена субсидия на частичное возмещение затрат, возникающих в связи с предоставлением бытовых услуг по помывке населения в банях, по тарифам, установленным Советом МО ГО "Сыктывкар", ниже их экономически обоснованной стоимости (своевременная проверка предоставленных документов, перечисление средств бюджета МО ГО "Сыктывкар", соблюдение порядка предоставления субсидии)</t>
  </si>
  <si>
    <t>Контрольное событие 41. Выполнены подрядными организациями работы по транспортировке тел умерших с места смерти до морга</t>
  </si>
  <si>
    <t>Мероприятие 1.3.2.3. Приобретение жилых помещений для детей-сирот и детей, оставшихся без попечения родителей, лиц из числа детей-сирот и детей, оставшихся без попечения родителей</t>
  </si>
  <si>
    <t xml:space="preserve"> Руководитель администрации Эжвинского района МО ГО "Сыктывкар" С.В. Воронин, Председатель КУМИ администарции МО ГО "Сыктывкар" И.Н.Янчук, Председатель Комитета жилищной политики администрации МО ГО "Сыктывкар" И.А. Галлингер, Начальник отдела по финансово-экономической работе и бухгалтерскому учету Н.А. Безносикова</t>
  </si>
  <si>
    <t>ДФ</t>
  </si>
  <si>
    <t xml:space="preserve">Контрольное событие 1. Подготовлены соглашения об изъятии недвижимого имущества для муниципальных нужд (путем выкупа доли в праве общей долевой собственности на земельный участок и расположенного на нем жилого помещения) </t>
  </si>
  <si>
    <t xml:space="preserve">Мероприятие 1.1.2.1.2. Заключение договоров социального найма жилого помещения с гражданами, подлежащими переселению из аварийного жилищного фонда                                             </t>
  </si>
  <si>
    <t>Контрольное событие 2. Оформлены договоры социального найма жилого помещения в связи с переселением из аварийного жилищного фонда, согласившимся на данные жилые помещения</t>
  </si>
  <si>
    <t>Контрольное событие 13. Проведены заседания межведомственной комиссии, оценка и обследование помещений в целях признания жилых помещений пригодными (непригодными) для проживания граждан, а также многоквартирных домов в целях признания их аварийными и подлежащими сносу или реконструкции</t>
  </si>
  <si>
    <t>Контрольное событие 16. Проведены контрольные (надзорные) и профилактические мероприятия в рамках Федерального закона от 31.07.2020 N 248-ФЗ "О государственном контроле (надзоре) и муниципальном контроле в Российской Федерации" (в год)</t>
  </si>
  <si>
    <t xml:space="preserve">Контрольное событие 19. Проведены заседания по обследованию жилых помещений инвалидов и общего имущества в многоквартирных домах, в которых проживают инвалиды в целях их приспособления и обеспечения условий доступности </t>
  </si>
  <si>
    <t>Контрольное событие 20. Выполнены ПИР и работы по обеспечению доступности объектов и услуг для инвалидов и других маломобильных групп населения в жилищном фонде</t>
  </si>
  <si>
    <t xml:space="preserve">Контрольное событие 21. Сформированы планы капитального ремонта и повышения степени благоустройства многоквартирных домов и капитального ремонта (ремонта) жилых помещений, находящихся в муниципальной собственности, за счет средств бюджета МО ГО «Сыктывкар» </t>
  </si>
  <si>
    <t xml:space="preserve">Контрольное событие 22. Выполнены планы капитального ремонта и повышения степени благоустройства многоквартирных домов и капитального ремонта (ремонта) жилых помещений, находящихся в муниципальной собственности, за счет средств бюджета МО ГО «Сыктывкар»  </t>
  </si>
  <si>
    <t xml:space="preserve">Контрольное событие 23. Исполнены обязательства по оплате взносов на капитальный ремонт общего имущества в многоквартирных домах в доле муниципальных помещений. </t>
  </si>
  <si>
    <t>Основное мероприятие 2.2.3. Реализация прочих мероприятий в области жилищного хозяйства</t>
  </si>
  <si>
    <t>Контрольное событие 26. Выполнены работы по вскрытию замков для доступа в квартиры, находящихся в собственности МО ГО "Сыктывкар"</t>
  </si>
  <si>
    <t>Контрольное событие 25. Исполнены обязательства по оплате расходов  по содержанию пустующих помещений в многоквартирных домах, находящихся в муниципальной собственности</t>
  </si>
  <si>
    <t xml:space="preserve">Контрольное событие 31. Выполнены работы по сносу аварийного жилищного фонда </t>
  </si>
  <si>
    <t xml:space="preserve">Мероприятие 3.1.2.1.  Содержание сетей газоснабжения, находящихся в муниципальной собственности (в том числе страховая премия) </t>
  </si>
  <si>
    <t>Контрольное событие 39. Внесены изменения в проекты нормативных правовых актов в рамках реализации мероприятия</t>
  </si>
  <si>
    <t>Председатель Комитета жилищной политики администрации МО ГО "Сыктывкар" И.А.Галлингер, Заместитель председателя Комитета жилищной политики администрации МО ГО "Сыктывкар" Д.Р. Кутькина</t>
  </si>
  <si>
    <t>Заместитель председателя Комитета жилищной политики администрации МО ГО "Сыктывкар" Д.Р. Кутькина</t>
  </si>
  <si>
    <t>Председатель Комитета жилищной политики администрации МО ГО "Сыктывкар" И.А.Галлингер,  Заместитель председателя Комитета жилищной политики администрации МО ГО "Сыктывкар" Д.Р. Кутькина</t>
  </si>
  <si>
    <t>Мероприятие 2.1.4.1.1.
Обеспечение земельных участков инфраструктурой мкр. Емваль (внутримикрорайонные улицы, проезды и уличное освещение, противопожарное водоснабжение)</t>
  </si>
  <si>
    <t>Контрольное событие 18. 
Подписан акт приемки законченного строительством объекта по ул. Усадебная</t>
  </si>
  <si>
    <t>Начальник управления архитектуры, городского строительства и землепользования администрации МОГО "Сыктывкар" Е.В.Мартынова, Начальник бюджетного учреждения "Управление капитального строительства МО ГО "Сыктывкар" Е.В. Демина</t>
  </si>
  <si>
    <t>Начальник управления архитектуры, городского строительства и землепользования администрации МОГО "Сыктывкар" Е.В.Мартынова, Начальник УЖКХ администрации МО ГО "Сыктывкар" Н.В.Дайновский, Начальник Управления по связям с общественностью и социальной работе администрации МОГО "Сыктывкар"  Н.С. Клюева, Заведующий отделом районного хозяйства администрации Эжвинского района МО ГО "Сыктывкар" Л.А.Симоненко</t>
  </si>
  <si>
    <t>Начальник отдела контроля за управлением жилищным фондом и содержанием территорий УЖКХ администрации МО ГО "Сыктывкар" Т.Н.Любаева ; Заведующий отделом районного хозяйства администрации Эжвинского района МО ГО "Сыктывкар" Л.А.Симоненко,Руководитель службы по распределению жилых помещений муниципального жилищного фонда Комитета жилищной политики администрации МО ГО "Сыктывкар" В.С. Елина</t>
  </si>
  <si>
    <t>Начальник отдела контроля за управлением жилищным фондом и содержанием территорий УЖКХ администрации МО ГО "Сыктывкар" Т.Н.Любаева ; Заведующий отделом районного хозяйства администрации Эжвинского района МО ГО "Сыктывкар" Л.А.Симоненко, Руководитель службы по распределению жилых помещений муниципального жилищного фонда Комитета жилищной политики администрации МО ГО "Сыктывкар" В.С. Елина</t>
  </si>
  <si>
    <t>Начальник УАГСиЗ администрации МО ГО "Сыктывкар" Е.В. Мартынова; Начальник БУ "УКС МО ГО "Сыктывкар" Е.В. Демина</t>
  </si>
  <si>
    <t>Мероприятие 3.1.3.1.1.
Напорный канализационный коллектор от п.г.т. Краснозатонский до ЛДК</t>
  </si>
  <si>
    <t>Начальник Управления ЖКХ администрации МО ГО "Сыктывкар"  Н.В.Дайновский; Заместитель руководителя администрации Эжвинского района МО ГО "Сыктывкар" Т.А. Таскаева; Начальник управления экономики и анализа администрации МО ГО "Сыктывкар" Ю.С. Разумова</t>
  </si>
  <si>
    <t>Начальник управления экономики и анализа администрации МО ГО "Сыктывкар" Ю.С. Разумова; Заместитель руководителя администрации Эжвинского района МО ГО "Сыктывкар" Т.А. Таскаева</t>
  </si>
  <si>
    <t>Начальник отдела контроля за управлением жилищным фондом и содержанием территорий УЖКХ администрации МО ГО "Сыктывкар" Т.Н.Любаева , Заведующий отделом районного хозяйства администрации Эжвинского района МО ГО "Сыктывкар" Л.А.Симоненко, Заместитель Председателя - заведующего отделом арендных отношений и приватизации жилья КУМИ администрации МО ГО "Сыктывкар" Шумайлова М.В.</t>
  </si>
  <si>
    <t>Заместитель Председателя - заведующего отделом арендных отношений и приватизации жилья КУМИ администрации МО ГО "Сыктывкар" Шумайлова М.В.</t>
  </si>
  <si>
    <t xml:space="preserve"> Руководитель администрации Эжвинского района МО ГО "Сыктывкар" С.В. Воронин, Начальник Управления ЖКХ администрации МО ГО "Сыктывкар" Н.В.Дайновский, Председатель КУМИ администарции МО ГО "Сыктывкар" И.Н.Янчук</t>
  </si>
  <si>
    <t xml:space="preserve"> Руководитель администрации Эжвинского района МО ГО "Сыктывкар" С.В. Воронин, Начальник Управления ЖКХ администрации МО ГО "Сыктывкар" Н.В.Дайновский </t>
  </si>
  <si>
    <t>Руководитель юридической службы комитета жилищной политики администрации МО ГО «Сыктывкар» Я.В. Злобина</t>
  </si>
  <si>
    <t>Председатель комитета жилищной политики администрации МО ГО «Сыктывкар» И.А. Галлингер; Руководитель юридической службы комитета жилищной политики администрации МО ГО «Сыктывкар» Я.В. Злобина, Руководитель службы по вопросам расселения граждан из аварийного жилищного фонда комитета жилищной политики администрации МО ГО «Сыктывкар» Д.Р. Кутькина</t>
  </si>
  <si>
    <t>Руководитель службы по реализации жилищных программ комитета жилищной политики администрации МО ГО «Сыктывкар» А.Н.Стародубцева</t>
  </si>
  <si>
    <t>Заместитель председателя комитета жилищной политики администрации МО ГО «Сыктывкар» - начальник отдела муниципальных закупок Ветошкина А.С.; Руководитель службы по реализации жилищных программ комитета жилищной политики администрации МО ГО «Сыктывкар» А.Н.Стародубцева</t>
  </si>
  <si>
    <t>Председатель Комитета жилищной политики администрации МО ГО "Сыктывкар" И.А.Галлингер, Начальник Департамента финансов администрации МО ГО "Сыктывкар" Н.И. Ладанова, Руководитель администрации Эжвинского района МО ГО "Сыктывкар" С.В. Воронин</t>
  </si>
  <si>
    <t>Председатель комитета жилищной политики администрации МО ГО «Сыктывкар» И.А. Галлингер; Руководитель юридической службы комитета жилищной политики администрации МО ГО «Сыктывкар» Я.В. Злобина, Заместитель руководителя юридической службы комитета жилищной политики администрации МО ГО «Сыктывкар» М.В. Ануфриева, Начальник Департамента финансов администрации МО ГО "Сыктывкар" Н.И. Ладанова,  Заместитель начальника Департамента финансов администрации МО ГО "Сыктывкар" Н.Н. Данилова, Заведующая сектором по жилищным вопросам и приватизации жилья Шуракова Е.Э., Заведующий отделом финансов и бухгалтерского учета администрации Эжвинского района МО ГО "Сыктывкар" Е.В. Меледина</t>
  </si>
  <si>
    <t>Руководитель службы по финансово-экономической работе и бухгалтерскому учету комитета жилищной политики администрации МО ГО «Сыктывкар» В.Н. Сенюков, Начальник отдела бюджетного учета и отчетности Департамета финансов администрации МО ГО "Сыктывкар" В.Н. Медведева, Заведующий отделом финансов и бухгалтерского учета администрации Эжвинского района МО ГО "Сыктывкар" Е.В. Меледина</t>
  </si>
  <si>
    <t>Заведующий отделом ФЭРи БУ КУМИ администрации МО ГО "Сыктывкар" Р.В. Сидоров., Заместитель Председателя — заведующий отделом арендных отношений и приватизации жилья КУМИ администрации МО ГО "Сыктывкар" Шумайлова М.В., Заведующий отделом районного хозяйства администрации Эжвинского района МО ГО "Сыктывкар" Л.А.Симоненко</t>
  </si>
  <si>
    <t>Заведующий отделом ФЭРи БУ КУМИ администрации МО ГО "Сыктывкар" Р.В. Сидоров., Заместитель Председателя — заведующий отделом арендных отношений и приватизации жилья КУМИ администрации МО ГО "Сыктывкар"Шумайлова М.В., Заведующий отделом финансов и бухгалтерского учета администрации Эжвинского района МО ГО "Сыктывкар" Е.В. Меледина</t>
  </si>
  <si>
    <t>Заведующий отделом ФЭРи БУ КУМИ администрации МО ГО "Сыктывкар" Р.В. Сидоров, Заместитель Председателя - заведующий отделом арендных отношений и приватизации жилья КУМИ администрации МО ГО "Сыктывкар" Шумайлова М.В., Заведующий отделом районного хозяйства администрации Эжвинского района МО ГО "Сыктывкар" Л.А.Симоненко, Руководитель службы по распределению жилых помещений муниципального жилищного фонда Комитета жилищной политики администрации МО ГО "Сыктывкар" В.С. Елина</t>
  </si>
  <si>
    <t>Заведующий отделом ФЭРи БУ КУМИ администрации МО ГО "Сыктывкар" Сидоров Р.В., заместитель Председателя - заведующий отделом арендных отношений и приватизации жилья КУМИ администрации МО ГО "Сыктывкар" Шумайлова М.В., Заведующий отделом районного хозяйства администрации Эжвинского района МО ГО "Сыктывкар" Л.А.Симоненко, Руководитель службы по распределению жилых помещений муниципального жилищного фонда Комитета жилищной политики администрации МО ГО "Сыктывкар" В.С. Елина</t>
  </si>
  <si>
    <t>Основное мероприятие 2.1.5. Обеспечение доступности приоритетных объектов и услуг для инвалидов и других маломобильных групп населения</t>
  </si>
  <si>
    <t>Заместитель председателя комитета жилищной политики администрации МО ГО «Сыктывкар» - начальник отдела муниципальных закупок Ветошкина А.С., Заведующая сектором по жилищным вопросам и приватизации жилья Шуракова Е.Э.</t>
  </si>
  <si>
    <t>Председатель Комитета жилищной политики администрации МОГО "Сыктывкар" И.А.Галлингер, Руководитель администрации Эжвинского района МО ГО "Сыктывкар" С.В. Воронин</t>
  </si>
  <si>
    <t>ФБ</t>
  </si>
  <si>
    <t xml:space="preserve">ФБ </t>
  </si>
  <si>
    <t>ФБ, Фонд развития территорий</t>
  </si>
  <si>
    <t xml:space="preserve">Контрольное событие 14. Сформирован (актуализирован) краткосрочный план капитального ремонта многоквартирных домов </t>
  </si>
  <si>
    <t>30.06.2026; 31.12.2026</t>
  </si>
  <si>
    <t>Контрольное событие 37. 
Выполнены четыре этапа строительно-монтажных работ</t>
  </si>
  <si>
    <t xml:space="preserve">Статус мероприятия, контрольного события
</t>
  </si>
  <si>
    <t>План</t>
  </si>
  <si>
    <t>Факт</t>
  </si>
  <si>
    <t xml:space="preserve">Дата наступления и содержание мероприятия, контрольного события в отчетном периоде
</t>
  </si>
  <si>
    <t xml:space="preserve">РРасходы на реализацию основного мероприятия, мероприятия программы, тыс. руб.
</t>
  </si>
  <si>
    <t xml:space="preserve">План на отчетную дату
</t>
  </si>
  <si>
    <t xml:space="preserve">Кассовое исполнение на отчетную дату
</t>
  </si>
  <si>
    <t>Срок не наступил</t>
  </si>
  <si>
    <t>Срок не наступил.</t>
  </si>
  <si>
    <t xml:space="preserve">Срок не наступил. </t>
  </si>
  <si>
    <t>Выполнено в срок</t>
  </si>
  <si>
    <t xml:space="preserve">Срок не наступил.                                                                                </t>
  </si>
  <si>
    <t xml:space="preserve">Срок не наступил.                                                                                  </t>
  </si>
  <si>
    <t xml:space="preserve">Срок не наступил.                                                                              </t>
  </si>
  <si>
    <t>Мероприятие 
Обеспечение земельных участков инфраструктурой мкр. Сосновая поляна (внутримикрорайонные улицы, проезды и уличное освещение). Вторая очередь</t>
  </si>
  <si>
    <t>Контрольное событие 
Утверждена проектно-сметная документация по объекту.</t>
  </si>
  <si>
    <t>Мероприятие Водоснабжение п.г.т. Седкыркещ</t>
  </si>
  <si>
    <t>Контрольное событие Выполнены работы по расчистке от зеленых насаждений территории вдоль трассы</t>
  </si>
  <si>
    <r>
      <rPr>
        <b/>
        <u/>
        <sz val="14"/>
        <rFont val="Times New Roman"/>
        <family val="1"/>
        <charset val="204"/>
      </rPr>
      <t>ПРИМЕЧАНИЕ:</t>
    </r>
    <r>
      <rPr>
        <sz val="14"/>
        <rFont val="Times New Roman"/>
        <family val="1"/>
        <charset val="204"/>
      </rPr>
      <t xml:space="preserve"> Мероприятия " Водоснабжение п.г.т. Седкыркещ" нет в Распоряжении администрации МО ГО "Сыктывкар"от 31.03.2026 № 161-р " Об утверждении Плана реализации муниципальной программы МО ГО Сыктывкар" "Жилищный фонд и коммунальное хозяйство" на 2026 год"</t>
    </r>
  </si>
  <si>
    <r>
      <rPr>
        <b/>
        <u/>
        <sz val="14"/>
        <rFont val="Times New Roman"/>
        <family val="1"/>
        <charset val="204"/>
      </rPr>
      <t>ПРИМЕЧАНИЕ:</t>
    </r>
    <r>
      <rPr>
        <sz val="14"/>
        <rFont val="Times New Roman"/>
        <family val="1"/>
        <charset val="204"/>
      </rPr>
      <t xml:space="preserve"> Мероприятия "Обеспечение земельных участков инфраструктурой мкр. Сосновая поляна (внутримикрорайонные улицы, проезды и уличное освещение). Вторая очередь" нет  в Распоряжении администрации МО ГО "Сыктывкар"от 31.03.2026 № 161-р
"Об утверждении Плана реализации муниципальной программы МО ГО Сыктывкар" "Жилищный фонд и коммунальное хозяйство" на 2026 год"</t>
    </r>
  </si>
  <si>
    <t>17.03.2026, 06.04.2026                                                                                    Планы капитального ремонта и повышения степени благоустройства многоквартирных домов и капитального ремонта (ремонта) жилых помещений  администрации МО ГО "Сыктывкар", на территории Эжвинского района утверждены постановлениями от 06.04.2026 №4/1565, от 17.03.2026 №3/1172</t>
  </si>
  <si>
    <t>Выполнено раньше срока</t>
  </si>
  <si>
    <t>Контрольное событие . Подписаны договоры купли -продажи жилых помещений</t>
  </si>
  <si>
    <t>Заместитель председателя Комитета – заведующий отделом арендных отношений и приватизации М.В. Шумайлова</t>
  </si>
  <si>
    <r>
      <rPr>
        <b/>
        <u/>
        <sz val="14"/>
        <color theme="1"/>
        <rFont val="Times New Roman"/>
        <family val="1"/>
        <charset val="204"/>
      </rPr>
      <t xml:space="preserve"> ПРИМЕЧАНИЕ:</t>
    </r>
    <r>
      <rPr>
        <sz val="14"/>
        <color theme="1"/>
        <rFont val="Times New Roman"/>
        <family val="1"/>
        <charset val="204"/>
      </rPr>
      <t xml:space="preserve"> Контрольного события " Подписаны договоры купли -продажи жилых помещений " нет  в Распоряжении администрации МО ГО "Сыктывкар"от 31.03.2026 № 161-р "Об утверждении Плана реализации муниципальной программы МО ГО Сыктывкар" "Жилищный фонд и коммунальное хозяйство" на 2026 год"</t>
    </r>
  </si>
  <si>
    <t>№п/п</t>
  </si>
  <si>
    <t>1.1.</t>
  </si>
  <si>
    <t>1.2.</t>
  </si>
  <si>
    <t>2.</t>
  </si>
  <si>
    <t>2.1.</t>
  </si>
  <si>
    <t>2.2.</t>
  </si>
  <si>
    <t>2.3.</t>
  </si>
  <si>
    <t>3.</t>
  </si>
  <si>
    <t>3.1.</t>
  </si>
  <si>
    <t>4.</t>
  </si>
  <si>
    <t>4.1.</t>
  </si>
  <si>
    <t>5.</t>
  </si>
  <si>
    <t>5.1..</t>
  </si>
  <si>
    <t>5.2.</t>
  </si>
  <si>
    <t>6.</t>
  </si>
  <si>
    <t>6.1.</t>
  </si>
  <si>
    <t>6.2.</t>
  </si>
  <si>
    <t>6.3.</t>
  </si>
  <si>
    <t>7.</t>
  </si>
  <si>
    <t>7.1.</t>
  </si>
  <si>
    <t>8.</t>
  </si>
  <si>
    <t>8.1.</t>
  </si>
  <si>
    <t>9.</t>
  </si>
  <si>
    <t>9.1.</t>
  </si>
  <si>
    <t>9.2.</t>
  </si>
  <si>
    <t>9.3.</t>
  </si>
  <si>
    <t>10.</t>
  </si>
  <si>
    <t>10.1.</t>
  </si>
  <si>
    <t>11.</t>
  </si>
  <si>
    <t>11.1.</t>
  </si>
  <si>
    <t>12.</t>
  </si>
  <si>
    <t>12.1.</t>
  </si>
  <si>
    <t>13.</t>
  </si>
  <si>
    <t>13.1.</t>
  </si>
  <si>
    <t>14.</t>
  </si>
  <si>
    <t>14.1.</t>
  </si>
  <si>
    <t>14.2.</t>
  </si>
  <si>
    <t>14.3.</t>
  </si>
  <si>
    <t>14.4.</t>
  </si>
  <si>
    <t>15.</t>
  </si>
  <si>
    <t>15.1.</t>
  </si>
  <si>
    <t>16.</t>
  </si>
  <si>
    <t>16.1.</t>
  </si>
  <si>
    <t>17.1.</t>
  </si>
  <si>
    <t>18.</t>
  </si>
  <si>
    <t>18.1.</t>
  </si>
  <si>
    <t>19.1.</t>
  </si>
  <si>
    <t>20.</t>
  </si>
  <si>
    <t>11.2.</t>
  </si>
  <si>
    <t>20.1.</t>
  </si>
  <si>
    <t>20.2.</t>
  </si>
  <si>
    <t>21.</t>
  </si>
  <si>
    <t>21.1.</t>
  </si>
  <si>
    <t>22.</t>
  </si>
  <si>
    <t>23.</t>
  </si>
  <si>
    <t>22.05.2026                                                                                            
В 2025 г. заключен контракт на расчистку от зеленых насаждений территории вдоль трассы на 1050,0 тыс. рублей.  Работы не выполнены в 2025 г. по вине подрядчика. В мае 2026 г. заключено доп. соглашение на увеличение цены контракта до 1 154,7 тыс. рублей. 22.05.2026 подписан акт приемки выполненных работ. Контракт оплачен в полном объеме.</t>
  </si>
  <si>
    <t xml:space="preserve">Форма мониторинга
реализации муниципальной программы (квартальная)
Наименование муниципальной программы: "Жилищный фонд и коммунальное хозяйство
отчетный период: 3 квартал 2026 г.
Ответственный исполнитель: Управление жилищно-коммунального хозяйства администрации МО ГО "Сыктывкар"
</t>
  </si>
  <si>
    <t>Срок не наступил.                                                                                За 9 месяцев 2026 года всего расселено 148 жилых помещений, их них: - 72 жилых помещения по заключенным соглашениям; - 76 жилых помещений по взысканию с казны.</t>
  </si>
  <si>
    <t>Срок не наступил.                                                                                                             За 9 месяцев 2026 года заключены 3 договора социального найма.</t>
  </si>
  <si>
    <t>31.03.2026, 30.06.2026, 30.09.2026                                                                                                         За 9 месяцев 2026 года выдано 55 уведомлений о  постановке на учет граждан, относящихся к категории детей-сирот и детей, оставшихся без попечения родителей, лиц из числа детей-сирот и детей, оставшихся без попечения родителей, поставленных на учет предоставление жилого помещения</t>
  </si>
  <si>
    <t>Срок не наступил.                                                                                             За 9 месяцев 2026 года подписаны 43 контракта по договору долевого участия.</t>
  </si>
  <si>
    <t>Срок не наступил.                                                                                            За 9 месяцев  2026 года  перечислены денежные средства на приобретение жилого помещения 1 гражданину.</t>
  </si>
  <si>
    <t>Срок не наступил.                                                                                За 9 месяцев 2026 года  перечислены денежные средства на приобретение жилого помещения 4 гражданам.</t>
  </si>
  <si>
    <t>Срок не наступил.                                                                                  За 9 месяцев  2026 года врученно 6 свидетельств о предоставлении социальных выплат на приобретение жилого помещения или создание объекта индивидуального жилищного строительства для улучшения жилищных условий.</t>
  </si>
  <si>
    <t>Срок не наступил.                                                                                  За 9 месяцев 2026 года подписано 7 договоров социального найма</t>
  </si>
  <si>
    <t>Срок не наступил.                                                                                       За 9 месяцев 2026 года подписан 1 договор купли-продажи жилого помещения</t>
  </si>
  <si>
    <t xml:space="preserve">Срок не наступил.                                                    
Объект реализуется в рамках национального проекта «Инфраструктура для жизни»
В 2025 г. заключен контракт на выполнение строительно-монтажных работ на 250 000,0 тыс. рублей за счет средств ФБ, РБ, МБ. В 2026 г. заключено доп. соглашение на увеличение цены контракта до 273 186,4 тыс. рублей, в том числе 2025 г. - 0,0 тыс. рублей,  2026 г. –75 944,7 тыс. рублей, 2027 г. – 197 241,7 тыс. рублей. Срок выполнения работ - до 22.03.2027
В мае выполнен и оплачен 1 этап работ на сумму 42 324,9 тыс. рублей. В сентябре 2026 г. выполнен и оплачен 2 этап работ на сумму 33 619,8 тыс. рублей.
В августе заключен контракт на выполнение строительного контроля за строительством на 9 879,7 тыс. рублей за счет средств МБ, в том числе 2025 г. - 5 081,8 тыс. рублей,  2026 г. – 4 112,5 тыс. рублей, 2027 г. –  685,4 тыс. рублей. Срок выполнения работ -  01.02.2027 г. В 2025 г. выполнено 1- 4 этапы работ на 3 025,6 тыс. рублей, оплачено 5 081,8 тыс. руб. (с учетом авансирования этапов). В 2026 г . выполнено 5-13 этапов работ на 4 406,2 тыс. рублей , оплачено 3 084,3 тыс. руб. (с учетом оплаты авансов в 2025 г.)
В 2025 г. заключен договор на технологическое присоединение к системе водоотведения на 63 004,3 тыс. рублей, в том числе 2025 г. - 26 324,0 тыс. рублей, 2026 г. - 27 229,6 тыс. рублей, 2027 г. - 9 450,7 тыс. рублей. Срок подключения - до 01.02.2027. В 2025 г. оплачен аванс в сумме 26 324,0 тыс. рублей. В 2026 г. оплачен аванс в сумме 27 229,6 тыс. рублей.
В 2025 г. заключен договор на технологическое присоединение к электросетям ККТ на 309,8 тыс. рублей., выплачен аванс 100 %. По причине исключения кан. насосной станции из проекта, в апреле расторгут договор на сумму фактически понесенных расходов,в мае произведен возврат аванса в сумме 279,5 тыс. рублей.
В 2025 г. заключен контракт на авторский надзор на 875,0 тыс. рублей, в том числе 2025 г. - 0,0 тыс. рублей, в 2026 г. - 800,0 тыс. рублей, в 2027 г. - 75,0 тыс. рублей.  Срок завершения - 29.03.2027.
В апреле выполнен и оплачен 1 этап на сумму 100,0 тыс. рублей. В мае выполнен и оплачен 2 этап на сумму 100,0 тыс. рублей. В сентябре выполнен и оплачен 3 этап на сумму 200,0 тыс. рублей. 
В 2026 г. заключен договор возмезного оказания услуг по проведению государственной экспертизы в рамках экспертного сопровождения на 731,9 тыс. рублей. оплачен 100 %  аванс. Срок оказания услуг - 1 год.
В 2026 г. заключен контракт на корректировка ПИР на 590,0 тыс. рублей. В апреле оплачен 30 %  аванс в сумме 177,0 тыс. рублей. Срок завершения - 25.05.2026. Работы в настоящий момент не завершены. Проектировщиком нарушен срок выпонения работ.
В 2026 г. заключен договор на технологическое присоединение к электрическим сетям на 78 826,1 тыс. рублей, в т.ч. 2026 г. - 36 021,5 тыс. рублей, 2027 г. - 42 804,6 тыс. рублей. В 2026 г. оплачен 100 % аванс 2026 года.
В 2026 г. заключен договор на согласование документации, подготовленной на основании ранее выданных технических условий в части сохранности и защиты линий и сооружений связи ПАО "Ростелеком" на 5,5 тыс. рублей. Работы выполнены и оплачены.
</t>
  </si>
  <si>
    <t>Срок не наступил.                                                                                  За 9 месяцев 2026 года проведено 1 контрольное (надзорное) и профилактическое мероприятие в рамках Федерального закона от 31.07.2020 N 248-ФЗ "О государственном контроле (надзоре) и муниципальном контроле в Российской Федерации" (05.03.2026)</t>
  </si>
  <si>
    <t>Срок не наступил.                                                                             За 9 месяцев 2026  установлено 12 приборов учета тепловой энергии и горячего водоснабжения</t>
  </si>
  <si>
    <t>Срок не наступил.                                                                                    За 9 месяцев  2026 года возмещены расходы по установке общедомовых приборов учета холодного и горячего водоснабжения в МКД                                                 (27.03.2026, 28.05.2026).</t>
  </si>
  <si>
    <t xml:space="preserve">                                                                  
За 9 месяцев 2026 года предоставлена субсидия на возмещение недополученных доходов, возникающих в результате государственного регулирования цен на топливо твердое, реализуемое гражданам и используемое для нужд отопления                                                                                            (18.02.2026, 26.03.2026, 27.03.2026, 31.03.2026, 01.04.2026, 04.04.2026, 30.04.2026, 04.05.2026, 31.05.2026, 01.06.2026, 03.06.2026, 04.06.2026, 29.06.2026, 21.07.2026, 31.08.2026, 17.09.2026)</t>
  </si>
  <si>
    <t>Срок не наступил.                                                                                                   За 9 месяцев 2026 года проведено 15 заседаний по обследованию жилых помещений инвалидов и общего имущества в многоквартирных домах, в которых проживают инвалиды, в целях их приспособления и обеспечения условий доступности                                                                                     (13.02.2026, 27.02.2026, 06.02.2026, 25.03.2026, 13.05.2026, 24.06.2026, 26.06.2026, 29.04.2026, 29.06.2026, 07.08.2026, 14.08.2026, 20.08.2026, 24.08.2026, 31.08.2026)</t>
  </si>
  <si>
    <t xml:space="preserve">Срок не наступил.                                                                               Взносы перечисляются своевременно                                                 (20.01.2026, 31.01.2026, 25.02.2026, 28.02.2026, 25.03.2026, 30.03.2026, 31.03.2026, 01.04.2026, 13.04.2026, 14.04.2026, 21.04.2026, 30.04.2026, 25.05.2026, 31.05.2026, 30.06.2026, 12.08.2026, 25.08.2026)  </t>
  </si>
  <si>
    <t>Срок не наступил.                                                                   
За 9 месяцев 2026 года проведена оценка рыночной стоимости 145 объектов недвижимого имущества с целью установления размера возмещения за изымаемое имущество</t>
  </si>
  <si>
    <t>Срок не наступил.                                                                                           За 9 месяцев 2026 года выполнены работы по страхованию сетей газоснабжения, находящихся в муниципальной собственности  (страховая премия) (21.03.2026, 02.04.2026)</t>
  </si>
  <si>
    <t>Срок не наступил.                                                                                                         За 9 месяцев 2026 года подготовлены 6 проектов  постановлений об определении управляющей организации для управления многоквартирными домами                                                    (13.02.2026, 19.02.2026, 07.04.2026, 16.04.2026, 01.06.2026, 25.06.2026)</t>
  </si>
  <si>
    <t>Срок не наступил.                                                                                                       За 9 месяцев 2026 года проведены 18 конкурсов  по отбору управляющих организаций для управления многоквартирными домами (19.02.2026, 12.03.2026, 20.03.2026, 31.03.2026, 02.04.2026, 17.04.2026, 22.04.2026, 24.04.2026, 05.05.2026, 08.05.2026, 29.05.2026, 23.06.2026, 26.06.2026, 03.07.2026, 29.07.2026, 30.07.2026, 23.09.2026)</t>
  </si>
  <si>
    <t xml:space="preserve">Срок не наступил.                                                                              За 9 месяцев 2026 года подписано 36 договоров найма специализированных жилых помещений                                                                                    </t>
  </si>
  <si>
    <t xml:space="preserve">Срок не наступил.                                                                               За 9 месяцев  2026 года произведена выплата денежных средств по исполнительным листам собственникам  54 жилых помещений. Администрацией Эжвинского района заключено 2 мировых соглашения о выплате денежной компенсации на приведение в надлежащее санитрано-техническое состояние 2-х жилых помещений.   </t>
  </si>
  <si>
    <t>Срок не наступил.                                                                                                          За 9 месяцев 2026 года проведено 39 заседаний межведомственной комиссии, оценка и обследование помещений в целях признания жилых помещений пригодными (непригодными) для проживания граждан, а также многоквартирных домов в целях признания их аварийными и подлежащими сносу или реконструкции (16.01.2026, 19.01.2026, 30.01.2026,13.02.2026, 27.02.2026, 16.03.2026, 20.03.2026, 13.04.2026, 27.04.2026, 13.05.2026, 15.05.2026, 24.06.2026, 26.06.2026, 23.07.2026, 24.07.2026, 28.07.2026, 31.07.2026, 24.08.2026, 27.08.2026)</t>
  </si>
  <si>
    <t xml:space="preserve">Срок не наступил.                                                                                                 В 2026 г. заключен контракт на выполнение строительно-монтажных работ (ул. Усадебная) на 28 644,3 тыс. рублей. Оплачен 1 и 2 этап по контракту на общую сумму 7 161,1 тыс. рублей. Срок завершения - 12.11.2026.
В сентябре 2026г.:
- заключено доп. соглашение на увеличение цены контракта до 28 796,5 тыс. рублей;
- выполнен 1 этап по контракту на сумму 23 859,2 тыс. рублей. Оплата в сумме 17 968,2 тыс. рублей ( за исключением ранее выплаченного аванса) запланирована в октябре 2026 г. 
В 2026 г. выполнены и оплачены работы по контрактам:
- на вынос геодезической разбивочной основы с оформлением технического отчета (ул. Усадебная) на 60,0 тыс. рублей;
- на технологическое присоединение к электрическим сетям на 37,1 тыс. рублей. </t>
  </si>
  <si>
    <r>
      <t xml:space="preserve">Срок не наступил.                                                                                             
23.01.2026 получено положительное заключение государственной экспертизы.
В сентябре 2026 г. выполнены и оплачены работы на 2 724,8 тыс. рублей. Ввиду задержки выполнения работ произведена оплата пени за счет средств подрядчика, вычтенной из оплаты по контракту, в сумме 3 575,6 тыс. рублей.   </t>
    </r>
    <r>
      <rPr>
        <sz val="14"/>
        <color rgb="FFFF0000"/>
        <rFont val="Times New Roman"/>
        <family val="1"/>
        <charset val="204"/>
      </rPr>
      <t xml:space="preserve">                                                       </t>
    </r>
  </si>
  <si>
    <t>Срок не наступил.                                                                                      За 9 месяцев  2026 года оплачены  работы по оборудованию входной группы подъезда многоквартирного дома №85  по ул. Первомайская                                                                           (30.03.2026).                                                                           
На территории Эжвинского района выполнены работы: 
- по устройству подъемной платформы с наклонным перемещением для маломобильных групп населения по адресу ул. Мира, д.13 (вестибюль МКД по ул. Мира 13 – для доступа в жилое помещение №114);
- по  оборудованию входной группы и лестничного марша первого этажа первого подъезда жилого дома №43/15 по пр. Бумажников в г. Сыктывкаре"; 
- по проведению оценки соответствия платформ ; 
- по обслуживанию подъемных платформ                                                                                 (04.02.2026, 12.02.2026, 31.03.2026, 30.09.2026).</t>
  </si>
  <si>
    <t>Срок не наступил.                                                                                         За 9 месяцев 2026 года выполнены работы  по ремонту:  жилых помещений, находящихся в муниципальной  собственности (ул. Почтовая, д. 46, кв. 38, ул. Морозова, д. 146, кв. 5, Октябрьский проспект, д. 26, кв. 50, ул. Оплеснина, д. 19, кв. 23, ул. Ленина, д. 82, кв. 2, ул. В. Чов, д. 64, кв. 65, ул. Чкалова, д.25, кв. 80, ул. Морозова, д. 109, кв. 313,ул. Магистральная, д.3, кв. 56) (02.04.2026, 08.05.2026, 15.05.2026, 10.06.2026, 24.06.2026, 21.07.2026, 21.08.2026, 04.09.2026), оплачены работы 2025 года (ул. Северная, д. 61, кв. 36) (17.02.2026), также выполнены работы по газификации природным газом низкого и среднего давления по ул. пгт В. Максаковка, ул. Общественная д.32, кв.2 (11.08.2026). На территории Эжвинского района выполнено: - вынос бытового мусора в квартирах Маяковского, 5-56 и Мира, 16-47; - ремонт квартир по ул.Космонавтов д.5, к.36 и д.11, кв. 152 (17.04.2026, 24.04.2025, 18.05.2026)</t>
  </si>
  <si>
    <t>Срок не наступил.                                                                                            За 9 месяцев 2026 года просроченная задолженность за коммунальные услуги  по зданиям маневренного фонда, расположенным по адресам: г. Сыктывкар, ул. Общественная, д.11, ул. Ухтинская, д.2, отсутствует.</t>
  </si>
  <si>
    <t>31.01.2026, 28.02.2026, 31.03.2026, 30.04.2026, 31.05.2026, 30.06.2026, 31.07.2026, 31.08.2026, 30.09.2026                                                  
 Просроченная задолженность по оплате расходов отсутствует.</t>
  </si>
  <si>
    <t>Срок не наступил.                                                                              За 9 месяцев  2026 года выполнены работы по техническому и аварийному обслуживанию наружных сетей газоснабжения на территории МО ГО "Сыктывкар"                                                             (16.01.2026, 28.02.2026, 31.03.2026, 16.04.2026, 30.06.2026, 30.09.2026, 09.07.2026).</t>
  </si>
  <si>
    <t>Срок не наступил.                                                                                             За 9 месяцев 2026 года предоставлена субсидия на частичное возмещение затрат, возникающих в связи с предоставлением бытовых услуг по помывке населения в банях, по тарифам, установленным Советом МО ГО "Сыктывкар", ниже их экономически обоснованной стоимости (15.04.2026, 24.04.2026, 27.04.2026, 22.05.2026, 25.05.2026, 22.06.2026, 26.06.2026, 24.07.2026, 11.08.2026, 02.09.2026).</t>
  </si>
  <si>
    <t>31.01.2026, 28.02.2026, 31.03.2026, 30.04.2026, 31.05.2026, 30.06.2026, 30.07.2026, 31.08.2026, 30.09.2026                                                           
За 9 месяцев  2026 года выполнены работы по транспортировке 936 тел, в т.ч. по Эжвинскому району - 154 тел умерших с места смерти до морга.</t>
  </si>
  <si>
    <t>30.09.2026                                                                                                  За 9 месяцев  2026 года сформировано 82 пакета документов для проведения электронного аукциона на право заключения муниципального контракта на приобретение жилых помещений для детей-сирот и детей, оставшихся без попечения родителей, лиц из числа детей-сирот и детей, оставшихся без попечения родителей</t>
  </si>
  <si>
    <t xml:space="preserve">30.09.2026                                                                                                       За 9 месяцев 2026 года выполнены работы по вскрытию 30 квартир для доступа в жилые помещения, находящиеся в собственности МО ГО "Сыктывкар"   </t>
  </si>
  <si>
    <t>30.06.2026, 30.09.2026                                                                        
За 9 месяцев 2026 год было подано 1778 заявлений. Выдано положительных результатов по итогам рассмотрения пакета документов -1744, отказов -35, граждан, отозвавших пакет документов - 10</t>
  </si>
  <si>
    <t>30.06.2026, 30.09.2026                                                                    
    Список-реестр формируется на постоянной основе по мере поступления заявлений</t>
  </si>
  <si>
    <t>Э = ((10/44)+(1382661,7/1745336,3))/2*100 = 51% (эффективна)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</si>
</sst>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3" x14ac:knownFonts="1">
    <font>
      <sz val="11"/>
      <color theme="1"/>
      <name val="Calibri"/>
      <scheme val="minor"/>
    </font>
    <font>
      <sz val="10"/>
      <name val="Arial Cyr"/>
    </font>
    <font>
      <sz val="12"/>
      <name val="Times New Roman"/>
      <family val="1"/>
      <charset val="204"/>
    </font>
    <font>
      <b/>
      <sz val="12"/>
      <name val="Times New Roman"/>
      <family val="1"/>
      <charset val="204"/>
    </font>
    <font>
      <b/>
      <sz val="20"/>
      <name val="Times New Roman"/>
      <family val="1"/>
      <charset val="204"/>
    </font>
    <font>
      <sz val="11"/>
      <color theme="1"/>
      <name val="Calibri"/>
      <family val="2"/>
      <charset val="204"/>
      <scheme val="minor"/>
    </font>
    <font>
      <b/>
      <sz val="14"/>
      <name val="Times New Roman"/>
      <family val="1"/>
      <charset val="204"/>
    </font>
    <font>
      <sz val="14"/>
      <name val="Times New Roman"/>
      <family val="1"/>
      <charset val="204"/>
    </font>
    <font>
      <b/>
      <sz val="14"/>
      <color theme="1"/>
      <name val="Times New Roman"/>
      <family val="1"/>
      <charset val="204"/>
    </font>
    <font>
      <sz val="14"/>
      <color theme="1"/>
      <name val="Times New Roman"/>
      <family val="1"/>
      <charset val="204"/>
    </font>
    <font>
      <b/>
      <u/>
      <sz val="14"/>
      <name val="Times New Roman"/>
      <family val="1"/>
      <charset val="204"/>
    </font>
    <font>
      <sz val="14"/>
      <color rgb="FFFF0000"/>
      <name val="Times New Roman"/>
      <family val="1"/>
      <charset val="204"/>
    </font>
    <font>
      <b/>
      <u/>
      <sz val="14"/>
      <color theme="1"/>
      <name val="Times New Roman"/>
      <family val="1"/>
      <charset val="204"/>
    </font>
  </fonts>
  <fills count="40">
    <fill>
      <patternFill patternType="none"/>
    </fill>
    <fill>
      <patternFill patternType="gray125"/>
    </fill>
    <fill>
      <patternFill patternType="solid">
        <fgColor indexed="5"/>
        <bgColor indexed="5"/>
      </patternFill>
    </fill>
    <fill>
      <patternFill patternType="solid">
        <fgColor theme="7" tint="0.59999389629810485"/>
        <bgColor theme="5" tint="0.59999389629810485"/>
      </patternFill>
    </fill>
    <fill>
      <patternFill patternType="solid">
        <fgColor rgb="FF92D050"/>
        <bgColor rgb="FF92D050"/>
      </patternFill>
    </fill>
    <fill>
      <patternFill patternType="solid">
        <fgColor theme="3" tint="0.59999389629810485"/>
        <bgColor theme="3" tint="0.59999389629810485"/>
      </patternFill>
    </fill>
    <fill>
      <patternFill patternType="solid">
        <fgColor rgb="FFFFC000"/>
        <bgColor rgb="FFFFC000"/>
      </patternFill>
    </fill>
    <fill>
      <patternFill patternType="solid">
        <fgColor theme="2"/>
        <bgColor theme="7" tint="0.79998168889431442"/>
      </patternFill>
    </fill>
    <fill>
      <patternFill patternType="solid">
        <fgColor theme="0"/>
        <bgColor theme="0"/>
      </patternFill>
    </fill>
    <fill>
      <patternFill patternType="solid">
        <fgColor indexed="65"/>
      </patternFill>
    </fill>
    <fill>
      <patternFill patternType="solid">
        <fgColor theme="0" tint="-0.14999847407452621"/>
        <bgColor theme="0" tint="-0.14999847407452621"/>
      </patternFill>
    </fill>
    <fill>
      <patternFill patternType="solid">
        <fgColor theme="6" tint="-0.249977111117893"/>
        <bgColor indexed="5"/>
      </patternFill>
    </fill>
    <fill>
      <patternFill patternType="solid">
        <fgColor theme="6" tint="-0.249977111117893"/>
        <bgColor theme="5" tint="0.59999389629810485"/>
      </patternFill>
    </fill>
    <fill>
      <patternFill patternType="solid">
        <fgColor theme="6" tint="-0.249977111117893"/>
        <bgColor rgb="FF92D050"/>
      </patternFill>
    </fill>
    <fill>
      <patternFill patternType="solid">
        <fgColor theme="6" tint="-0.249977111117893"/>
        <bgColor theme="3" tint="0.59999389629810485"/>
      </patternFill>
    </fill>
    <fill>
      <patternFill patternType="solid">
        <fgColor theme="6" tint="-0.249977111117893"/>
        <bgColor rgb="FFFFC000"/>
      </patternFill>
    </fill>
    <fill>
      <patternFill patternType="solid">
        <fgColor theme="6" tint="-0.249977111117893"/>
        <bgColor theme="7" tint="0.79998168889431442"/>
      </patternFill>
    </fill>
    <fill>
      <patternFill patternType="solid">
        <fgColor theme="7" tint="0.59999389629810485"/>
        <bgColor indexed="5"/>
      </patternFill>
    </fill>
    <fill>
      <patternFill patternType="solid">
        <fgColor rgb="FF92D050"/>
        <bgColor indexed="5"/>
      </patternFill>
    </fill>
    <fill>
      <patternFill patternType="solid">
        <fgColor theme="3" tint="0.59999389629810485"/>
        <bgColor indexed="5"/>
      </patternFill>
    </fill>
    <fill>
      <patternFill patternType="solid">
        <fgColor theme="0"/>
        <bgColor theme="0" tint="-4.9989318521683403E-2"/>
      </patternFill>
    </fill>
    <fill>
      <patternFill patternType="solid">
        <fgColor theme="2"/>
        <bgColor rgb="FFFFC000"/>
      </patternFill>
    </fill>
    <fill>
      <patternFill patternType="solid">
        <fgColor theme="2"/>
        <bgColor rgb="FFC00000"/>
      </patternFill>
    </fill>
    <fill>
      <patternFill patternType="solid">
        <fgColor rgb="FF76933C"/>
        <bgColor rgb="FF76933C"/>
      </patternFill>
    </fill>
    <fill>
      <patternFill patternType="solid">
        <fgColor theme="0"/>
        <bgColor indexed="5"/>
      </patternFill>
    </fill>
    <fill>
      <patternFill patternType="solid">
        <fgColor theme="0" tint="-0.14999847407452621"/>
        <bgColor indexed="22"/>
      </patternFill>
    </fill>
    <fill>
      <patternFill patternType="solid">
        <fgColor theme="0" tint="-0.14999847407452621"/>
        <bgColor theme="0" tint="-4.9989318521683403E-2"/>
      </patternFill>
    </fill>
    <fill>
      <patternFill patternType="solid">
        <fgColor theme="0"/>
        <bgColor indexed="64"/>
      </patternFill>
    </fill>
    <fill>
      <patternFill patternType="solid">
        <fgColor theme="0"/>
        <bgColor theme="6" tint="-0.249977111117893"/>
      </patternFill>
    </fill>
    <fill>
      <patternFill patternType="solid">
        <fgColor theme="0"/>
        <bgColor theme="6" tint="0.59999389629810485"/>
      </patternFill>
    </fill>
    <fill>
      <patternFill patternType="solid">
        <fgColor theme="0"/>
        <bgColor theme="6" tint="0.39997558519241921"/>
      </patternFill>
    </fill>
    <fill>
      <patternFill patternType="solid">
        <fgColor theme="0" tint="-0.14999847407452621"/>
        <bgColor theme="6" tint="-0.249977111117893"/>
      </patternFill>
    </fill>
    <fill>
      <patternFill patternType="solid">
        <fgColor theme="0" tint="-0.14999847407452621"/>
        <bgColor theme="6" tint="0.39997558519241921"/>
      </patternFill>
    </fill>
    <fill>
      <patternFill patternType="solid">
        <fgColor theme="0" tint="-0.14999847407452621"/>
        <bgColor theme="2"/>
      </patternFill>
    </fill>
    <fill>
      <patternFill patternType="solid">
        <fgColor theme="0"/>
        <bgColor rgb="FFFFC000"/>
      </patternFill>
    </fill>
    <fill>
      <patternFill patternType="solid">
        <fgColor theme="0"/>
        <bgColor theme="7" tint="0.79998168889431442"/>
      </patternFill>
    </fill>
    <fill>
      <patternFill patternType="solid">
        <fgColor rgb="FFFFFF00"/>
        <bgColor rgb="FFFFC000"/>
      </patternFill>
    </fill>
    <fill>
      <patternFill patternType="solid">
        <fgColor rgb="FFFFFF00"/>
        <bgColor rgb="FFFFFF00"/>
      </patternFill>
    </fill>
    <fill>
      <patternFill patternType="solid">
        <fgColor theme="9" tint="0.39997558519241921"/>
        <bgColor theme="0"/>
      </patternFill>
    </fill>
    <fill>
      <patternFill patternType="solid">
        <fgColor theme="9" tint="0.39997558519241921"/>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64"/>
      </right>
      <top/>
      <bottom/>
      <diagonal/>
    </border>
    <border>
      <left style="thin">
        <color auto="1"/>
      </left>
      <right/>
      <top/>
      <bottom style="thin">
        <color indexed="64"/>
      </bottom>
      <diagonal/>
    </border>
  </borders>
  <cellStyleXfs count="4">
    <xf numFmtId="0" fontId="0" fillId="0" borderId="0"/>
    <xf numFmtId="0" fontId="1" fillId="0" borderId="0"/>
    <xf numFmtId="0" fontId="1" fillId="0" borderId="0"/>
    <xf numFmtId="0" fontId="5" fillId="0" borderId="0"/>
  </cellStyleXfs>
  <cellXfs count="411">
    <xf numFmtId="0" fontId="0" fillId="0" borderId="0" xfId="0"/>
    <xf numFmtId="0" fontId="2" fillId="0" borderId="0" xfId="0" applyFont="1" applyAlignment="1">
      <alignment horizontal="center" vertical="center"/>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right" vertical="top"/>
    </xf>
    <xf numFmtId="0" fontId="2" fillId="2" borderId="0" xfId="0" applyFont="1" applyFill="1" applyAlignment="1">
      <alignment horizontal="left" vertical="top"/>
    </xf>
    <xf numFmtId="0" fontId="2" fillId="3" borderId="0" xfId="0" applyFont="1" applyFill="1" applyAlignment="1">
      <alignment horizontal="left" vertical="top"/>
    </xf>
    <xf numFmtId="0" fontId="2" fillId="4" borderId="0" xfId="0" applyFont="1" applyFill="1" applyAlignment="1">
      <alignment horizontal="left" vertical="top"/>
    </xf>
    <xf numFmtId="0" fontId="2" fillId="5" borderId="0" xfId="0" applyFont="1" applyFill="1" applyAlignment="1">
      <alignment horizontal="left" vertical="top"/>
    </xf>
    <xf numFmtId="0" fontId="2" fillId="6" borderId="0" xfId="0" applyFont="1" applyFill="1" applyAlignment="1">
      <alignment horizontal="left" vertical="top"/>
    </xf>
    <xf numFmtId="0" fontId="2" fillId="7" borderId="0" xfId="0" applyFont="1" applyFill="1" applyAlignment="1">
      <alignment horizontal="center" vertical="top"/>
    </xf>
    <xf numFmtId="0" fontId="3" fillId="7" borderId="0" xfId="0" applyFont="1" applyFill="1" applyAlignment="1">
      <alignment horizontal="right" vertical="center"/>
    </xf>
    <xf numFmtId="0" fontId="2" fillId="0" borderId="0" xfId="0" applyFont="1" applyAlignment="1">
      <alignment vertical="center"/>
    </xf>
    <xf numFmtId="0" fontId="3" fillId="7" borderId="0" xfId="0" applyFont="1" applyFill="1" applyAlignment="1">
      <alignment horizontal="center" vertical="center"/>
    </xf>
    <xf numFmtId="1" fontId="4" fillId="7" borderId="1" xfId="0" applyNumberFormat="1" applyFont="1" applyFill="1" applyBorder="1" applyAlignment="1">
      <alignment horizontal="center" vertical="center" wrapText="1" shrinkToFit="1"/>
    </xf>
    <xf numFmtId="1" fontId="3" fillId="7" borderId="1" xfId="0" applyNumberFormat="1" applyFont="1" applyFill="1" applyBorder="1" applyAlignment="1">
      <alignment horizontal="center" vertical="center" wrapText="1" shrinkToFit="1"/>
    </xf>
    <xf numFmtId="0" fontId="3" fillId="7" borderId="1" xfId="0" applyFont="1" applyFill="1" applyBorder="1" applyAlignment="1">
      <alignment horizontal="center" vertical="center" wrapText="1"/>
    </xf>
    <xf numFmtId="0" fontId="2" fillId="9" borderId="0" xfId="0" applyFont="1" applyFill="1" applyAlignment="1">
      <alignment horizontal="center" vertical="center"/>
    </xf>
    <xf numFmtId="164" fontId="2" fillId="15" borderId="1" xfId="0" applyNumberFormat="1" applyFont="1" applyFill="1" applyBorder="1" applyAlignment="1">
      <alignment horizontal="center" vertical="center" wrapText="1" shrinkToFit="1"/>
    </xf>
    <xf numFmtId="164" fontId="2" fillId="2" borderId="1" xfId="0" applyNumberFormat="1" applyFont="1" applyFill="1" applyBorder="1" applyAlignment="1">
      <alignment horizontal="center" vertical="center" wrapText="1" shrinkToFit="1"/>
    </xf>
    <xf numFmtId="164" fontId="2" fillId="7" borderId="1" xfId="0" applyNumberFormat="1" applyFont="1" applyFill="1" applyBorder="1" applyAlignment="1">
      <alignment horizontal="center" vertical="top"/>
    </xf>
    <xf numFmtId="164" fontId="2" fillId="16" borderId="1" xfId="0" applyNumberFormat="1" applyFont="1" applyFill="1" applyBorder="1" applyAlignment="1">
      <alignment horizontal="center" vertical="center" wrapText="1" shrinkToFit="1"/>
    </xf>
    <xf numFmtId="164" fontId="2" fillId="7" borderId="1" xfId="0" applyNumberFormat="1" applyFont="1" applyFill="1" applyBorder="1" applyAlignment="1">
      <alignment horizontal="center" vertical="center" wrapText="1" shrinkToFit="1"/>
    </xf>
    <xf numFmtId="164" fontId="2" fillId="7" borderId="1" xfId="0" applyNumberFormat="1" applyFont="1" applyFill="1" applyBorder="1" applyAlignment="1">
      <alignment horizontal="center" vertical="center"/>
    </xf>
    <xf numFmtId="164" fontId="2" fillId="7" borderId="1" xfId="0" applyNumberFormat="1" applyFont="1" applyFill="1" applyBorder="1" applyAlignment="1">
      <alignment horizontal="center" vertical="center" wrapText="1"/>
    </xf>
    <xf numFmtId="164" fontId="2" fillId="21" borderId="1" xfId="0" applyNumberFormat="1" applyFont="1" applyFill="1" applyBorder="1" applyAlignment="1">
      <alignment horizontal="center" vertical="center" wrapText="1" shrinkToFit="1"/>
    </xf>
    <xf numFmtId="164" fontId="2" fillId="22" borderId="1" xfId="0" applyNumberFormat="1" applyFont="1" applyFill="1" applyBorder="1" applyAlignment="1">
      <alignment horizontal="center" vertical="center" wrapText="1" shrinkToFit="1"/>
    </xf>
    <xf numFmtId="4" fontId="2" fillId="0" borderId="0" xfId="0" applyNumberFormat="1" applyFont="1" applyAlignment="1">
      <alignment horizontal="right" vertical="top" wrapText="1"/>
    </xf>
    <xf numFmtId="164" fontId="2" fillId="0" borderId="0" xfId="0" applyNumberFormat="1" applyFont="1" applyAlignment="1">
      <alignment horizontal="right" vertical="top"/>
    </xf>
    <xf numFmtId="164" fontId="2" fillId="7" borderId="10" xfId="0" applyNumberFormat="1" applyFont="1" applyFill="1" applyBorder="1" applyAlignment="1">
      <alignment horizontal="center" vertical="top"/>
    </xf>
    <xf numFmtId="164" fontId="2" fillId="35" borderId="1" xfId="0" applyNumberFormat="1" applyFont="1" applyFill="1" applyBorder="1" applyAlignment="1">
      <alignment horizontal="center" vertical="center" wrapText="1" shrinkToFit="1"/>
    </xf>
    <xf numFmtId="0" fontId="2" fillId="29" borderId="0" xfId="0" applyFont="1" applyFill="1" applyAlignment="1">
      <alignment horizontal="center" vertical="center"/>
    </xf>
    <xf numFmtId="0" fontId="6" fillId="2" borderId="0" xfId="0" applyFont="1" applyFill="1" applyAlignment="1">
      <alignment horizontal="left" vertical="center"/>
    </xf>
    <xf numFmtId="0" fontId="6" fillId="3" borderId="0" xfId="0" applyFont="1" applyFill="1" applyAlignment="1">
      <alignment horizontal="left" vertical="center"/>
    </xf>
    <xf numFmtId="0" fontId="6" fillId="4" borderId="0" xfId="0" applyFont="1" applyFill="1" applyAlignment="1">
      <alignment horizontal="left" vertical="center"/>
    </xf>
    <xf numFmtId="0" fontId="6" fillId="5" borderId="0" xfId="0" applyFont="1" applyFill="1" applyAlignment="1">
      <alignment horizontal="left" vertical="center"/>
    </xf>
    <xf numFmtId="0" fontId="6" fillId="6" borderId="0" xfId="0" applyFont="1" applyFill="1" applyAlignment="1">
      <alignment horizontal="left" vertical="center"/>
    </xf>
    <xf numFmtId="0" fontId="6" fillId="2" borderId="1" xfId="0" applyFont="1" applyFill="1" applyBorder="1" applyAlignment="1">
      <alignment horizontal="left" vertical="center" shrinkToFit="1"/>
    </xf>
    <xf numFmtId="0" fontId="6" fillId="3" borderId="1" xfId="0" applyFont="1" applyFill="1" applyBorder="1" applyAlignment="1">
      <alignment horizontal="left" vertical="center" shrinkToFit="1"/>
    </xf>
    <xf numFmtId="0" fontId="6" fillId="4" borderId="1" xfId="0" applyFont="1" applyFill="1" applyBorder="1" applyAlignment="1">
      <alignment horizontal="left" vertical="center" shrinkToFit="1"/>
    </xf>
    <xf numFmtId="0" fontId="6" fillId="5" borderId="1" xfId="0" applyFont="1" applyFill="1" applyBorder="1" applyAlignment="1">
      <alignment horizontal="left" vertical="center" shrinkToFit="1"/>
    </xf>
    <xf numFmtId="4" fontId="6" fillId="6" borderId="1" xfId="0" applyNumberFormat="1" applyFont="1" applyFill="1" applyBorder="1" applyAlignment="1">
      <alignment horizontal="left" vertical="center" wrapText="1" shrinkToFit="1"/>
    </xf>
    <xf numFmtId="0" fontId="7" fillId="8"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164" fontId="7" fillId="11" borderId="1" xfId="0" applyNumberFormat="1" applyFont="1" applyFill="1" applyBorder="1" applyAlignment="1">
      <alignment horizontal="center" vertical="center" wrapText="1" shrinkToFit="1"/>
    </xf>
    <xf numFmtId="164" fontId="7" fillId="12" borderId="1" xfId="0" applyNumberFormat="1" applyFont="1" applyFill="1" applyBorder="1" applyAlignment="1">
      <alignment horizontal="center" vertical="center" wrapText="1" shrinkToFit="1"/>
    </xf>
    <xf numFmtId="164" fontId="7" fillId="13" borderId="1" xfId="0" applyNumberFormat="1" applyFont="1" applyFill="1" applyBorder="1" applyAlignment="1">
      <alignment horizontal="center" vertical="center" wrapText="1" shrinkToFit="1"/>
    </xf>
    <xf numFmtId="164" fontId="7" fillId="14" borderId="1" xfId="0" applyNumberFormat="1" applyFont="1" applyFill="1" applyBorder="1" applyAlignment="1">
      <alignment horizontal="center" vertical="center" wrapText="1" shrinkToFit="1"/>
    </xf>
    <xf numFmtId="164" fontId="7" fillId="15" borderId="1" xfId="0" applyNumberFormat="1" applyFont="1" applyFill="1" applyBorder="1" applyAlignment="1">
      <alignment horizontal="center" vertical="center" wrapText="1" shrinkToFit="1"/>
    </xf>
    <xf numFmtId="164" fontId="7" fillId="2" borderId="1" xfId="0" applyNumberFormat="1" applyFont="1" applyFill="1" applyBorder="1" applyAlignment="1">
      <alignment horizontal="center" vertical="center" wrapText="1" shrinkToFit="1"/>
    </xf>
    <xf numFmtId="164" fontId="7" fillId="3" borderId="1" xfId="0" applyNumberFormat="1" applyFont="1" applyFill="1" applyBorder="1" applyAlignment="1">
      <alignment horizontal="center" vertical="center" wrapText="1" shrinkToFit="1"/>
    </xf>
    <xf numFmtId="164" fontId="7" fillId="4" borderId="1" xfId="0" applyNumberFormat="1" applyFont="1" applyFill="1" applyBorder="1" applyAlignment="1">
      <alignment horizontal="center" vertical="center" wrapText="1" shrinkToFit="1"/>
    </xf>
    <xf numFmtId="164" fontId="7" fillId="5" borderId="1" xfId="0" applyNumberFormat="1" applyFont="1" applyFill="1" applyBorder="1" applyAlignment="1">
      <alignment horizontal="center" vertical="center" wrapText="1" shrinkToFit="1"/>
    </xf>
    <xf numFmtId="164" fontId="7" fillId="6" borderId="1" xfId="0" applyNumberFormat="1" applyFont="1" applyFill="1" applyBorder="1" applyAlignment="1">
      <alignment horizontal="center" vertical="center" wrapText="1" shrinkToFit="1"/>
    </xf>
    <xf numFmtId="0" fontId="9" fillId="20" borderId="1" xfId="0" applyFont="1" applyFill="1" applyBorder="1" applyAlignment="1">
      <alignment vertical="center"/>
    </xf>
    <xf numFmtId="164" fontId="7" fillId="20" borderId="1" xfId="0" applyNumberFormat="1" applyFont="1" applyFill="1" applyBorder="1" applyAlignment="1">
      <alignment horizontal="right" vertical="center" wrapText="1" shrinkToFit="1"/>
    </xf>
    <xf numFmtId="164" fontId="7" fillId="24" borderId="1" xfId="0" applyNumberFormat="1" applyFont="1" applyFill="1" applyBorder="1" applyAlignment="1">
      <alignment horizontal="center" vertical="center" wrapText="1" shrinkToFit="1"/>
    </xf>
    <xf numFmtId="164" fontId="7" fillId="34" borderId="1" xfId="0" applyNumberFormat="1" applyFont="1" applyFill="1" applyBorder="1" applyAlignment="1">
      <alignment horizontal="center" vertical="center" wrapText="1" shrinkToFit="1"/>
    </xf>
    <xf numFmtId="0" fontId="9" fillId="20" borderId="1" xfId="0" applyFont="1" applyFill="1" applyBorder="1" applyAlignment="1">
      <alignment vertical="center" wrapText="1"/>
    </xf>
    <xf numFmtId="164" fontId="7" fillId="17" borderId="1" xfId="0" applyNumberFormat="1" applyFont="1" applyFill="1" applyBorder="1" applyAlignment="1">
      <alignment horizontal="center" vertical="center" wrapText="1" shrinkToFit="1"/>
    </xf>
    <xf numFmtId="164" fontId="7" fillId="18" borderId="1" xfId="0" applyNumberFormat="1" applyFont="1" applyFill="1" applyBorder="1" applyAlignment="1">
      <alignment horizontal="center" vertical="center" wrapText="1" shrinkToFit="1"/>
    </xf>
    <xf numFmtId="164" fontId="7" fillId="19" borderId="1" xfId="0" applyNumberFormat="1" applyFont="1" applyFill="1" applyBorder="1" applyAlignment="1">
      <alignment horizontal="center" vertical="center" wrapText="1" shrinkToFit="1"/>
    </xf>
    <xf numFmtId="0" fontId="9" fillId="8" borderId="1" xfId="0" applyFont="1" applyFill="1" applyBorder="1" applyAlignment="1">
      <alignment vertical="center"/>
    </xf>
    <xf numFmtId="0" fontId="9" fillId="8" borderId="1" xfId="0" applyFont="1" applyFill="1" applyBorder="1" applyAlignment="1">
      <alignment vertical="center" wrapText="1"/>
    </xf>
    <xf numFmtId="0" fontId="7" fillId="8" borderId="1" xfId="0" applyFont="1" applyFill="1" applyBorder="1" applyAlignment="1">
      <alignment vertical="center" wrapText="1"/>
    </xf>
    <xf numFmtId="14" fontId="9" fillId="8"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164" fontId="7" fillId="3" borderId="1" xfId="0" applyNumberFormat="1" applyFont="1" applyFill="1" applyBorder="1" applyAlignment="1">
      <alignment horizontal="center" vertical="center"/>
    </xf>
    <xf numFmtId="164" fontId="7" fillId="4" borderId="1" xfId="0" applyNumberFormat="1" applyFont="1" applyFill="1" applyBorder="1" applyAlignment="1">
      <alignment horizontal="center" vertical="center"/>
    </xf>
    <xf numFmtId="164" fontId="7" fillId="5" borderId="1" xfId="0" applyNumberFormat="1" applyFont="1" applyFill="1" applyBorder="1" applyAlignment="1">
      <alignment horizontal="center" vertical="center"/>
    </xf>
    <xf numFmtId="164" fontId="7" fillId="6" borderId="1" xfId="0" applyNumberFormat="1" applyFont="1" applyFill="1" applyBorder="1" applyAlignment="1">
      <alignment horizontal="center" vertical="center"/>
    </xf>
    <xf numFmtId="164" fontId="7" fillId="3" borderId="1" xfId="0" applyNumberFormat="1"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164" fontId="7" fillId="6" borderId="1" xfId="0" applyNumberFormat="1" applyFont="1" applyFill="1" applyBorder="1" applyAlignment="1">
      <alignment horizontal="center" vertical="center" wrapText="1"/>
    </xf>
    <xf numFmtId="0" fontId="9" fillId="28" borderId="1" xfId="0" applyFont="1" applyFill="1" applyBorder="1" applyAlignment="1">
      <alignment vertical="center" wrapText="1"/>
    </xf>
    <xf numFmtId="0" fontId="9" fillId="27" borderId="1" xfId="0" applyFont="1" applyFill="1" applyBorder="1" applyAlignment="1">
      <alignment vertical="center" wrapText="1"/>
    </xf>
    <xf numFmtId="0" fontId="9" fillId="27" borderId="1" xfId="0" applyFont="1" applyFill="1" applyBorder="1" applyAlignment="1">
      <alignment horizontal="center" vertical="center" wrapText="1"/>
    </xf>
    <xf numFmtId="0" fontId="7" fillId="27" borderId="5" xfId="0" applyFont="1" applyFill="1" applyBorder="1" applyAlignment="1">
      <alignment horizontal="left" vertical="center" wrapText="1"/>
    </xf>
    <xf numFmtId="0" fontId="9" fillId="29" borderId="1" xfId="0" applyFont="1" applyFill="1" applyBorder="1" applyAlignment="1">
      <alignment vertical="center" wrapText="1"/>
    </xf>
    <xf numFmtId="0" fontId="9" fillId="27" borderId="2" xfId="0" applyFont="1" applyFill="1" applyBorder="1" applyAlignment="1">
      <alignment horizontal="center" vertical="center" wrapText="1"/>
    </xf>
    <xf numFmtId="14" fontId="9" fillId="27" borderId="2" xfId="0" applyNumberFormat="1" applyFont="1" applyFill="1" applyBorder="1" applyAlignment="1">
      <alignment horizontal="center" vertical="center" wrapText="1"/>
    </xf>
    <xf numFmtId="0" fontId="7" fillId="8" borderId="1" xfId="0" applyFont="1" applyFill="1" applyBorder="1" applyAlignment="1">
      <alignment vertical="center"/>
    </xf>
    <xf numFmtId="0" fontId="9" fillId="8" borderId="1" xfId="0" applyFont="1" applyFill="1" applyBorder="1" applyAlignment="1">
      <alignment horizontal="center" vertical="center" wrapText="1"/>
    </xf>
    <xf numFmtId="164" fontId="7" fillId="2" borderId="1" xfId="0" applyNumberFormat="1" applyFont="1" applyFill="1" applyBorder="1" applyAlignment="1">
      <alignment horizontal="center" vertical="top"/>
    </xf>
    <xf numFmtId="164" fontId="7" fillId="3" borderId="1" xfId="0" applyNumberFormat="1" applyFont="1" applyFill="1" applyBorder="1" applyAlignment="1">
      <alignment horizontal="center" vertical="top"/>
    </xf>
    <xf numFmtId="164" fontId="7" fillId="4" borderId="1" xfId="0" applyNumberFormat="1" applyFont="1" applyFill="1" applyBorder="1" applyAlignment="1">
      <alignment horizontal="center" vertical="top"/>
    </xf>
    <xf numFmtId="164" fontId="7" fillId="5" borderId="1" xfId="0" applyNumberFormat="1" applyFont="1" applyFill="1" applyBorder="1" applyAlignment="1">
      <alignment horizontal="center" vertical="top"/>
    </xf>
    <xf numFmtId="164" fontId="7" fillId="6" borderId="1" xfId="0" applyNumberFormat="1" applyFont="1" applyFill="1" applyBorder="1" applyAlignment="1">
      <alignment horizontal="center" vertical="top"/>
    </xf>
    <xf numFmtId="164" fontId="7" fillId="2" borderId="10" xfId="0" applyNumberFormat="1" applyFont="1" applyFill="1" applyBorder="1" applyAlignment="1">
      <alignment horizontal="center" vertical="top"/>
    </xf>
    <xf numFmtId="164" fontId="7" fillId="3" borderId="10" xfId="0" applyNumberFormat="1" applyFont="1" applyFill="1" applyBorder="1" applyAlignment="1">
      <alignment horizontal="center" vertical="top"/>
    </xf>
    <xf numFmtId="164" fontId="7" fillId="4" borderId="10" xfId="0" applyNumberFormat="1" applyFont="1" applyFill="1" applyBorder="1" applyAlignment="1">
      <alignment horizontal="center" vertical="top"/>
    </xf>
    <xf numFmtId="164" fontId="7" fillId="5" borderId="10" xfId="0" applyNumberFormat="1" applyFont="1" applyFill="1" applyBorder="1" applyAlignment="1">
      <alignment horizontal="center" vertical="top"/>
    </xf>
    <xf numFmtId="164" fontId="7" fillId="6" borderId="10" xfId="0" applyNumberFormat="1" applyFont="1" applyFill="1" applyBorder="1" applyAlignment="1">
      <alignment horizontal="center" vertical="top"/>
    </xf>
    <xf numFmtId="0" fontId="7" fillId="27" borderId="1" xfId="0" applyFont="1" applyFill="1" applyBorder="1" applyAlignment="1">
      <alignment horizontal="center" vertical="center" wrapText="1"/>
    </xf>
    <xf numFmtId="164" fontId="7" fillId="8" borderId="1" xfId="0" applyNumberFormat="1" applyFont="1" applyFill="1" applyBorder="1" applyAlignment="1">
      <alignment horizontal="right" vertical="center" wrapText="1"/>
    </xf>
    <xf numFmtId="164" fontId="7" fillId="27" borderId="1" xfId="0" applyNumberFormat="1" applyFont="1" applyFill="1" applyBorder="1" applyAlignment="1">
      <alignment horizontal="right" vertical="center" wrapText="1"/>
    </xf>
    <xf numFmtId="0" fontId="9" fillId="8" borderId="1" xfId="0" applyFont="1" applyFill="1" applyBorder="1" applyAlignment="1" applyProtection="1">
      <alignment vertical="center"/>
      <protection locked="0"/>
    </xf>
    <xf numFmtId="0" fontId="7" fillId="27" borderId="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164" fontId="7" fillId="16" borderId="1" xfId="0" applyNumberFormat="1" applyFont="1" applyFill="1" applyBorder="1" applyAlignment="1">
      <alignment horizontal="center" vertical="center" wrapText="1" shrinkToFit="1"/>
    </xf>
    <xf numFmtId="0" fontId="9" fillId="27" borderId="2" xfId="0" applyFont="1" applyFill="1" applyBorder="1" applyAlignment="1">
      <alignment vertical="center" wrapText="1"/>
    </xf>
    <xf numFmtId="164" fontId="2" fillId="3" borderId="0" xfId="0" applyNumberFormat="1" applyFont="1" applyFill="1" applyAlignment="1">
      <alignment horizontal="left" vertical="top"/>
    </xf>
    <xf numFmtId="0" fontId="7" fillId="8" borderId="1" xfId="0" applyFont="1" applyFill="1" applyBorder="1" applyAlignment="1">
      <alignment horizontal="center" vertical="center" wrapText="1"/>
    </xf>
    <xf numFmtId="164" fontId="7" fillId="28" borderId="1" xfId="0" applyNumberFormat="1" applyFont="1" applyFill="1" applyBorder="1" applyAlignment="1">
      <alignment horizontal="right" vertical="center" wrapText="1"/>
    </xf>
    <xf numFmtId="164" fontId="7" fillId="30" borderId="1" xfId="0" applyNumberFormat="1" applyFont="1" applyFill="1" applyBorder="1" applyAlignment="1">
      <alignment horizontal="right" vertical="center" wrapText="1"/>
    </xf>
    <xf numFmtId="4" fontId="7" fillId="23" borderId="10" xfId="0" applyNumberFormat="1" applyFont="1" applyFill="1" applyBorder="1" applyAlignment="1">
      <alignment horizontal="center" vertical="center" wrapText="1" shrinkToFit="1"/>
    </xf>
    <xf numFmtId="164" fontId="6" fillId="31" borderId="1" xfId="0" applyNumberFormat="1" applyFont="1" applyFill="1" applyBorder="1" applyAlignment="1">
      <alignment horizontal="right" vertical="center" wrapText="1"/>
    </xf>
    <xf numFmtId="164" fontId="6" fillId="32" borderId="1" xfId="0" applyNumberFormat="1" applyFont="1" applyFill="1" applyBorder="1" applyAlignment="1">
      <alignment horizontal="right" vertical="center" wrapText="1"/>
    </xf>
    <xf numFmtId="164" fontId="7" fillId="36" borderId="1" xfId="0" applyNumberFormat="1" applyFont="1" applyFill="1" applyBorder="1" applyAlignment="1">
      <alignment horizontal="center" vertical="center" wrapText="1" shrinkToFit="1"/>
    </xf>
    <xf numFmtId="164" fontId="7" fillId="6" borderId="10" xfId="0" applyNumberFormat="1" applyFont="1" applyFill="1" applyBorder="1" applyAlignment="1">
      <alignment horizontal="center" vertical="center" wrapText="1" shrinkToFit="1"/>
    </xf>
    <xf numFmtId="0" fontId="6" fillId="0" borderId="0" xfId="0" applyFont="1" applyAlignment="1">
      <alignment vertical="center"/>
    </xf>
    <xf numFmtId="14"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7" borderId="1" xfId="0" applyFont="1" applyFill="1" applyBorder="1" applyAlignment="1">
      <alignment horizontal="center" vertical="center" wrapText="1"/>
    </xf>
    <xf numFmtId="0" fontId="7" fillId="27"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164" fontId="7" fillId="37" borderId="10" xfId="0" applyNumberFormat="1" applyFont="1" applyFill="1" applyBorder="1" applyAlignment="1" applyProtection="1">
      <alignment horizontal="center" vertical="center" wrapText="1" shrinkToFit="1"/>
    </xf>
    <xf numFmtId="0" fontId="6" fillId="25" borderId="1" xfId="0" applyFont="1" applyFill="1" applyBorder="1" applyAlignment="1">
      <alignment vertical="center"/>
    </xf>
    <xf numFmtId="0" fontId="8" fillId="26" borderId="1" xfId="0" applyFont="1" applyFill="1" applyBorder="1" applyAlignment="1">
      <alignment vertical="center" wrapText="1"/>
    </xf>
    <xf numFmtId="0" fontId="7" fillId="27" borderId="1" xfId="0" applyFont="1" applyFill="1" applyBorder="1" applyAlignment="1">
      <alignment horizontal="left" vertical="center" wrapText="1"/>
    </xf>
    <xf numFmtId="0" fontId="9" fillId="27" borderId="1" xfId="0" applyFont="1" applyFill="1" applyBorder="1" applyAlignment="1">
      <alignment vertical="center" wrapText="1"/>
    </xf>
    <xf numFmtId="0" fontId="9" fillId="27" borderId="1" xfId="0" applyFont="1" applyFill="1" applyBorder="1" applyAlignment="1">
      <alignment horizontal="left" vertical="center" wrapText="1"/>
    </xf>
    <xf numFmtId="0" fontId="7" fillId="8" borderId="1" xfId="0" applyFont="1" applyFill="1" applyBorder="1" applyAlignment="1">
      <alignment horizontal="center" vertical="center" wrapText="1"/>
    </xf>
    <xf numFmtId="0" fontId="9" fillId="27" borderId="1" xfId="0" applyFont="1" applyFill="1" applyBorder="1" applyAlignment="1">
      <alignment vertical="center" wrapText="1"/>
    </xf>
    <xf numFmtId="0" fontId="9" fillId="29" borderId="1" xfId="0" applyFont="1" applyFill="1" applyBorder="1" applyAlignment="1">
      <alignment vertical="center" wrapText="1"/>
    </xf>
    <xf numFmtId="0" fontId="9" fillId="8" borderId="2" xfId="0" applyFont="1" applyFill="1" applyBorder="1" applyAlignment="1">
      <alignment horizontal="center" vertical="center" wrapText="1"/>
    </xf>
    <xf numFmtId="0" fontId="6" fillId="0" borderId="8" xfId="0" applyFont="1" applyBorder="1" applyAlignment="1">
      <alignment vertical="center"/>
    </xf>
    <xf numFmtId="0" fontId="7" fillId="8" borderId="1"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6" fillId="0" borderId="8" xfId="0" applyFont="1" applyBorder="1" applyAlignment="1">
      <alignment horizontal="center" vertical="center"/>
    </xf>
    <xf numFmtId="0" fontId="9" fillId="27" borderId="1" xfId="0" applyFont="1" applyFill="1" applyBorder="1" applyAlignment="1">
      <alignment horizontal="left" vertical="center" wrapText="1"/>
    </xf>
    <xf numFmtId="14" fontId="9" fillId="27" borderId="1" xfId="0" applyNumberFormat="1" applyFont="1" applyFill="1" applyBorder="1" applyAlignment="1">
      <alignment horizontal="center" vertical="center" wrapText="1"/>
    </xf>
    <xf numFmtId="14" fontId="7" fillId="8" borderId="1" xfId="0" applyNumberFormat="1" applyFont="1" applyFill="1" applyBorder="1" applyAlignment="1">
      <alignment horizontal="center" vertical="center" wrapText="1"/>
    </xf>
    <xf numFmtId="0" fontId="7" fillId="27" borderId="1" xfId="0" applyFont="1" applyFill="1" applyBorder="1" applyAlignment="1">
      <alignment horizontal="center" vertical="center" wrapText="1"/>
    </xf>
    <xf numFmtId="14" fontId="7" fillId="8" borderId="1" xfId="0" applyNumberFormat="1" applyFont="1" applyFill="1" applyBorder="1" applyAlignment="1">
      <alignment horizontal="center" vertical="center" wrapText="1"/>
    </xf>
    <xf numFmtId="0" fontId="7" fillId="8" borderId="2" xfId="0" applyFont="1" applyFill="1" applyBorder="1" applyAlignment="1">
      <alignment horizontal="center" vertical="center" wrapText="1"/>
    </xf>
    <xf numFmtId="0" fontId="6" fillId="0" borderId="0" xfId="0" applyFont="1" applyAlignment="1">
      <alignment horizontal="center" vertical="center"/>
    </xf>
    <xf numFmtId="0" fontId="7" fillId="8" borderId="10" xfId="0" applyFont="1" applyFill="1" applyBorder="1" applyAlignment="1">
      <alignment horizontal="center" vertical="center" wrapText="1"/>
    </xf>
    <xf numFmtId="164" fontId="7" fillId="20" borderId="10" xfId="0" applyNumberFormat="1" applyFont="1" applyFill="1" applyBorder="1" applyAlignment="1">
      <alignment horizontal="right" vertical="center" wrapText="1" shrinkToFit="1"/>
    </xf>
    <xf numFmtId="164" fontId="7" fillId="28" borderId="10" xfId="0" applyNumberFormat="1" applyFont="1" applyFill="1" applyBorder="1" applyAlignment="1">
      <alignment horizontal="right" vertical="center" wrapText="1"/>
    </xf>
    <xf numFmtId="164" fontId="7" fillId="27" borderId="10" xfId="0" applyNumberFormat="1" applyFont="1" applyFill="1" applyBorder="1" applyAlignment="1">
      <alignment horizontal="right" vertical="center" wrapText="1"/>
    </xf>
    <xf numFmtId="164" fontId="7" fillId="8" borderId="10" xfId="0" applyNumberFormat="1" applyFont="1" applyFill="1" applyBorder="1" applyAlignment="1">
      <alignment horizontal="right" vertical="center" wrapText="1"/>
    </xf>
    <xf numFmtId="164" fontId="7" fillId="30" borderId="10" xfId="0" applyNumberFormat="1" applyFont="1" applyFill="1" applyBorder="1" applyAlignment="1">
      <alignment horizontal="right" vertical="center" wrapText="1"/>
    </xf>
    <xf numFmtId="0" fontId="9" fillId="27" borderId="3" xfId="0" applyFont="1" applyFill="1" applyBorder="1" applyAlignment="1">
      <alignment horizontal="center" vertical="center" wrapText="1"/>
    </xf>
    <xf numFmtId="0" fontId="7" fillId="27" borderId="10" xfId="0" applyFont="1" applyFill="1" applyBorder="1" applyAlignment="1">
      <alignment horizontal="center" vertical="center" wrapText="1"/>
    </xf>
    <xf numFmtId="165" fontId="7" fillId="8" borderId="1" xfId="0" applyNumberFormat="1" applyFont="1" applyFill="1" applyBorder="1" applyAlignment="1">
      <alignment horizontal="center" vertical="center" wrapText="1"/>
    </xf>
    <xf numFmtId="165" fontId="7" fillId="8" borderId="10" xfId="0" applyNumberFormat="1" applyFont="1" applyFill="1" applyBorder="1" applyAlignment="1">
      <alignment horizontal="center" vertical="center" wrapText="1"/>
    </xf>
    <xf numFmtId="4" fontId="7" fillId="27" borderId="1" xfId="0" applyNumberFormat="1" applyFont="1" applyFill="1" applyBorder="1" applyAlignment="1">
      <alignment horizontal="center" vertical="center" wrapText="1"/>
    </xf>
    <xf numFmtId="4" fontId="7" fillId="27" borderId="10" xfId="0" applyNumberFormat="1" applyFont="1" applyFill="1" applyBorder="1" applyAlignment="1">
      <alignment horizontal="center" vertical="center" wrapText="1"/>
    </xf>
    <xf numFmtId="0" fontId="7" fillId="27" borderId="2" xfId="0" applyFont="1" applyFill="1" applyBorder="1" applyAlignment="1">
      <alignment horizontal="center" vertical="center" wrapText="1"/>
    </xf>
    <xf numFmtId="164" fontId="7" fillId="8" borderId="1" xfId="0" applyNumberFormat="1" applyFont="1" applyFill="1" applyBorder="1" applyAlignment="1">
      <alignment horizontal="center" vertical="center" wrapText="1"/>
    </xf>
    <xf numFmtId="164" fontId="7" fillId="8" borderId="10" xfId="0" applyNumberFormat="1" applyFont="1" applyFill="1" applyBorder="1" applyAlignment="1">
      <alignment horizontal="center" vertical="center" wrapText="1"/>
    </xf>
    <xf numFmtId="164" fontId="7" fillId="27" borderId="1" xfId="0" applyNumberFormat="1" applyFont="1" applyFill="1" applyBorder="1" applyAlignment="1">
      <alignment horizontal="center" vertical="center" wrapText="1"/>
    </xf>
    <xf numFmtId="164" fontId="7" fillId="27" borderId="10" xfId="0" applyNumberFormat="1" applyFont="1" applyFill="1" applyBorder="1" applyAlignment="1">
      <alignment horizontal="center" vertical="center" wrapText="1"/>
    </xf>
    <xf numFmtId="0" fontId="9" fillId="27" borderId="2" xfId="0" applyFont="1" applyFill="1" applyBorder="1" applyAlignment="1">
      <alignment horizontal="center" vertical="center" wrapText="1"/>
    </xf>
    <xf numFmtId="0" fontId="9" fillId="27" borderId="5" xfId="0" applyFont="1" applyFill="1" applyBorder="1" applyAlignment="1">
      <alignment horizontal="center" vertical="center" wrapText="1"/>
    </xf>
    <xf numFmtId="0" fontId="9" fillId="27" borderId="10" xfId="0" applyFont="1" applyFill="1" applyBorder="1" applyAlignment="1">
      <alignment horizontal="center" vertical="center" wrapText="1"/>
    </xf>
    <xf numFmtId="14" fontId="7" fillId="8" borderId="1" xfId="0" applyNumberFormat="1"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27" borderId="1" xfId="0" applyFont="1" applyFill="1" applyBorder="1" applyAlignment="1">
      <alignment horizontal="center" vertical="center" wrapText="1"/>
    </xf>
    <xf numFmtId="164" fontId="7" fillId="2" borderId="10" xfId="0" applyNumberFormat="1" applyFont="1" applyFill="1" applyBorder="1" applyAlignment="1">
      <alignment horizontal="center" vertical="center" wrapText="1" shrinkToFit="1"/>
    </xf>
    <xf numFmtId="164" fontId="7" fillId="3" borderId="10" xfId="0" applyNumberFormat="1" applyFont="1" applyFill="1" applyBorder="1" applyAlignment="1">
      <alignment horizontal="center" vertical="center" wrapText="1" shrinkToFit="1"/>
    </xf>
    <xf numFmtId="164" fontId="7" fillId="4" borderId="10" xfId="0" applyNumberFormat="1" applyFont="1" applyFill="1" applyBorder="1" applyAlignment="1">
      <alignment horizontal="center" vertical="center" wrapText="1" shrinkToFit="1"/>
    </xf>
    <xf numFmtId="164" fontId="7" fillId="5" borderId="10" xfId="0" applyNumberFormat="1" applyFont="1" applyFill="1" applyBorder="1" applyAlignment="1">
      <alignment horizontal="center" vertical="center" wrapText="1" shrinkToFit="1"/>
    </xf>
    <xf numFmtId="164" fontId="2" fillId="7" borderId="10" xfId="0" applyNumberFormat="1" applyFont="1" applyFill="1" applyBorder="1" applyAlignment="1">
      <alignment horizontal="center" vertical="center" wrapText="1" shrinkToFit="1"/>
    </xf>
    <xf numFmtId="0" fontId="7" fillId="8" borderId="1" xfId="0" applyFont="1" applyFill="1" applyBorder="1" applyAlignment="1">
      <alignment horizontal="center" vertical="center" wrapText="1"/>
    </xf>
    <xf numFmtId="0" fontId="7" fillId="27" borderId="2" xfId="0" applyFont="1" applyFill="1" applyBorder="1" applyAlignment="1">
      <alignment horizontal="center" vertical="center" wrapText="1"/>
    </xf>
    <xf numFmtId="0" fontId="6" fillId="10" borderId="14" xfId="0" applyFont="1" applyFill="1" applyBorder="1" applyAlignment="1">
      <alignment horizontal="left" vertical="center" wrapText="1"/>
    </xf>
    <xf numFmtId="0" fontId="6" fillId="10" borderId="15" xfId="0" applyFont="1" applyFill="1" applyBorder="1" applyAlignment="1">
      <alignment horizontal="left" vertical="center" wrapText="1"/>
    </xf>
    <xf numFmtId="0" fontId="6" fillId="10" borderId="9" xfId="0" applyFont="1" applyFill="1" applyBorder="1" applyAlignment="1">
      <alignment horizontal="left" vertical="center" wrapText="1"/>
    </xf>
    <xf numFmtId="0" fontId="7" fillId="38" borderId="4" xfId="0" applyFont="1" applyFill="1" applyBorder="1" applyAlignment="1">
      <alignment horizontal="left" vertical="center" wrapText="1"/>
    </xf>
    <xf numFmtId="0" fontId="6" fillId="0" borderId="0" xfId="0" applyFont="1" applyAlignment="1">
      <alignment horizontal="center" vertical="center"/>
    </xf>
    <xf numFmtId="0" fontId="6" fillId="0" borderId="8" xfId="0" applyFont="1" applyBorder="1" applyAlignment="1">
      <alignment horizontal="center" vertical="center"/>
    </xf>
    <xf numFmtId="2" fontId="7" fillId="8" borderId="4" xfId="0" applyNumberFormat="1" applyFont="1" applyFill="1" applyBorder="1" applyAlignment="1">
      <alignment horizontal="center" vertical="center" wrapText="1" shrinkToFit="1"/>
    </xf>
    <xf numFmtId="0" fontId="6" fillId="33" borderId="14" xfId="0" applyFont="1" applyFill="1" applyBorder="1" applyAlignment="1">
      <alignment horizontal="left" vertical="center" wrapText="1"/>
    </xf>
    <xf numFmtId="0" fontId="6" fillId="33" borderId="15" xfId="0" applyFont="1" applyFill="1" applyBorder="1" applyAlignment="1">
      <alignment horizontal="left" vertical="center" wrapText="1"/>
    </xf>
    <xf numFmtId="0" fontId="6" fillId="33" borderId="9" xfId="0" applyFont="1" applyFill="1" applyBorder="1" applyAlignment="1">
      <alignment horizontal="left" vertical="center" wrapText="1"/>
    </xf>
    <xf numFmtId="164" fontId="7" fillId="27" borderId="10" xfId="0" applyNumberFormat="1" applyFont="1" applyFill="1" applyBorder="1" applyAlignment="1">
      <alignment horizontal="center" vertical="center" wrapText="1"/>
    </xf>
    <xf numFmtId="0" fontId="7" fillId="27" borderId="10" xfId="0" applyFont="1" applyFill="1" applyBorder="1" applyAlignment="1">
      <alignment horizontal="center" vertical="center" wrapText="1"/>
    </xf>
    <xf numFmtId="164" fontId="6" fillId="31" borderId="10" xfId="0" applyNumberFormat="1" applyFont="1" applyFill="1" applyBorder="1" applyAlignment="1">
      <alignment horizontal="right" vertical="center" wrapText="1"/>
    </xf>
    <xf numFmtId="164" fontId="6" fillId="32" borderId="10" xfId="0" applyNumberFormat="1" applyFont="1" applyFill="1" applyBorder="1" applyAlignment="1">
      <alignment horizontal="right" vertical="center" wrapText="1"/>
    </xf>
    <xf numFmtId="164" fontId="7" fillId="27" borderId="4" xfId="0" applyNumberFormat="1" applyFont="1" applyFill="1" applyBorder="1" applyAlignment="1">
      <alignment horizontal="center" vertical="center" wrapText="1"/>
    </xf>
    <xf numFmtId="0" fontId="7" fillId="27" borderId="10" xfId="0" applyFont="1" applyFill="1" applyBorder="1" applyAlignment="1">
      <alignment horizontal="center" vertical="center" wrapText="1"/>
    </xf>
    <xf numFmtId="0" fontId="7" fillId="27" borderId="10" xfId="0" applyFont="1" applyFill="1" applyBorder="1" applyAlignment="1">
      <alignment horizontal="center" vertical="center" wrapText="1"/>
    </xf>
    <xf numFmtId="0" fontId="7" fillId="27" borderId="2" xfId="0" applyFont="1" applyFill="1" applyBorder="1" applyAlignment="1">
      <alignment horizontal="center" vertical="center" wrapText="1"/>
    </xf>
    <xf numFmtId="0" fontId="9" fillId="27" borderId="2" xfId="0" applyFont="1" applyFill="1" applyBorder="1" applyAlignment="1">
      <alignment vertical="center" wrapText="1"/>
    </xf>
    <xf numFmtId="0" fontId="9" fillId="27" borderId="2" xfId="0" applyFont="1" applyFill="1" applyBorder="1" applyAlignment="1">
      <alignment horizontal="center" vertical="center" wrapText="1"/>
    </xf>
    <xf numFmtId="0" fontId="7" fillId="27" borderId="10" xfId="0" applyFont="1" applyFill="1" applyBorder="1" applyAlignment="1">
      <alignment horizontal="center" vertical="center" wrapText="1"/>
    </xf>
    <xf numFmtId="164" fontId="7" fillId="2" borderId="10" xfId="0" applyNumberFormat="1" applyFont="1" applyFill="1" applyBorder="1" applyAlignment="1">
      <alignment horizontal="center" vertical="center" wrapText="1"/>
    </xf>
    <xf numFmtId="164" fontId="7" fillId="3" borderId="10" xfId="0" applyNumberFormat="1" applyFont="1" applyFill="1" applyBorder="1" applyAlignment="1">
      <alignment horizontal="center" vertical="center" wrapText="1"/>
    </xf>
    <xf numFmtId="164" fontId="7" fillId="4" borderId="10" xfId="0" applyNumberFormat="1" applyFont="1" applyFill="1" applyBorder="1" applyAlignment="1">
      <alignment horizontal="center" vertical="center" wrapText="1"/>
    </xf>
    <xf numFmtId="164" fontId="7" fillId="5" borderId="10" xfId="0" applyNumberFormat="1" applyFont="1" applyFill="1" applyBorder="1" applyAlignment="1">
      <alignment horizontal="center" vertical="center" wrapText="1"/>
    </xf>
    <xf numFmtId="164" fontId="7" fillId="6" borderId="10" xfId="0" applyNumberFormat="1" applyFont="1" applyFill="1" applyBorder="1" applyAlignment="1">
      <alignment horizontal="center" vertical="center" wrapText="1"/>
    </xf>
    <xf numFmtId="164" fontId="2" fillId="7" borderId="10" xfId="0" applyNumberFormat="1" applyFont="1" applyFill="1" applyBorder="1" applyAlignment="1">
      <alignment horizontal="center" vertical="center" wrapText="1"/>
    </xf>
    <xf numFmtId="14" fontId="7" fillId="27" borderId="2" xfId="0" applyNumberFormat="1" applyFont="1" applyFill="1" applyBorder="1" applyAlignment="1">
      <alignment horizontal="center" vertical="center" wrapText="1"/>
    </xf>
    <xf numFmtId="14" fontId="7" fillId="27" borderId="1" xfId="0" applyNumberFormat="1"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4" xfId="0" applyFont="1" applyFill="1" applyBorder="1" applyAlignment="1">
      <alignment vertical="center" wrapText="1"/>
    </xf>
    <xf numFmtId="0" fontId="9" fillId="27" borderId="12" xfId="0" applyFont="1" applyFill="1" applyBorder="1" applyAlignment="1">
      <alignment vertical="center" wrapText="1"/>
    </xf>
    <xf numFmtId="0" fontId="9" fillId="27" borderId="4" xfId="0" applyFont="1" applyFill="1" applyBorder="1" applyAlignment="1">
      <alignment vertical="center" wrapText="1"/>
    </xf>
    <xf numFmtId="0" fontId="9" fillId="27" borderId="4" xfId="0" applyFont="1" applyFill="1" applyBorder="1" applyAlignment="1">
      <alignment horizontal="left" vertical="center" wrapText="1"/>
    </xf>
    <xf numFmtId="0" fontId="9" fillId="27" borderId="14" xfId="0" applyFont="1" applyFill="1" applyBorder="1" applyAlignment="1">
      <alignment vertical="center" wrapText="1"/>
    </xf>
    <xf numFmtId="0" fontId="7" fillId="8" borderId="4" xfId="0" applyFont="1" applyFill="1" applyBorder="1" applyAlignment="1">
      <alignment horizontal="left" vertical="center" wrapText="1"/>
    </xf>
    <xf numFmtId="0" fontId="9" fillId="27" borderId="14" xfId="0" applyFont="1" applyFill="1" applyBorder="1" applyAlignment="1">
      <alignment horizontal="left" vertical="center" wrapText="1"/>
    </xf>
    <xf numFmtId="0" fontId="7" fillId="27" borderId="4" xfId="0" applyFont="1" applyFill="1" applyBorder="1" applyAlignment="1">
      <alignment vertical="center" wrapText="1"/>
    </xf>
    <xf numFmtId="0" fontId="7" fillId="27" borderId="4" xfId="0" applyFont="1" applyFill="1" applyBorder="1" applyAlignment="1">
      <alignment horizontal="left" vertical="center" wrapText="1"/>
    </xf>
    <xf numFmtId="0" fontId="2" fillId="0" borderId="10" xfId="0" applyFont="1" applyBorder="1" applyAlignment="1">
      <alignment horizontal="center" vertical="center"/>
    </xf>
    <xf numFmtId="0" fontId="7" fillId="27" borderId="1" xfId="0" applyFont="1" applyFill="1" applyBorder="1" applyAlignment="1">
      <alignment horizontal="center" vertical="center" wrapText="1"/>
    </xf>
    <xf numFmtId="14" fontId="7" fillId="8" borderId="1" xfId="0"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14" fontId="7" fillId="27" borderId="1" xfId="0" applyNumberFormat="1" applyFont="1" applyFill="1" applyBorder="1" applyAlignment="1">
      <alignment horizontal="center" vertical="center" wrapText="1"/>
    </xf>
    <xf numFmtId="0" fontId="7" fillId="27" borderId="4" xfId="0" applyFont="1" applyFill="1" applyBorder="1" applyAlignment="1">
      <alignment vertical="center" wrapText="1"/>
    </xf>
    <xf numFmtId="164" fontId="7" fillId="0" borderId="10" xfId="0" applyNumberFormat="1" applyFont="1" applyFill="1" applyBorder="1" applyAlignment="1">
      <alignment horizontal="right" vertical="center" wrapText="1"/>
    </xf>
    <xf numFmtId="0" fontId="7" fillId="27" borderId="1" xfId="0" applyFont="1" applyFill="1" applyBorder="1" applyAlignment="1">
      <alignment horizontal="center" vertical="center" wrapText="1"/>
    </xf>
    <xf numFmtId="14" fontId="7" fillId="8" borderId="1" xfId="0" applyNumberFormat="1" applyFont="1" applyFill="1" applyBorder="1" applyAlignment="1">
      <alignment horizontal="center" vertical="center" wrapText="1"/>
    </xf>
    <xf numFmtId="0" fontId="9" fillId="27" borderId="5" xfId="0" applyFont="1" applyFill="1" applyBorder="1" applyAlignment="1">
      <alignment horizontal="center" vertic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14" fontId="9" fillId="8" borderId="2" xfId="0" applyNumberFormat="1" applyFont="1" applyFill="1" applyBorder="1" applyAlignment="1">
      <alignment horizontal="center" vertical="center" wrapText="1"/>
    </xf>
    <xf numFmtId="14" fontId="9" fillId="8" borderId="6" xfId="0" applyNumberFormat="1" applyFont="1" applyFill="1" applyBorder="1" applyAlignment="1">
      <alignment horizontal="center" vertical="center" wrapText="1"/>
    </xf>
    <xf numFmtId="14" fontId="9" fillId="8" borderId="5" xfId="0" applyNumberFormat="1" applyFont="1" applyFill="1" applyBorder="1" applyAlignment="1">
      <alignment horizontal="center" vertical="center" wrapText="1"/>
    </xf>
    <xf numFmtId="0" fontId="9" fillId="8" borderId="2" xfId="0" applyFont="1" applyFill="1" applyBorder="1" applyAlignment="1">
      <alignment horizontal="center" vertical="center" wrapText="1"/>
    </xf>
    <xf numFmtId="0" fontId="9" fillId="8" borderId="6" xfId="0" applyFont="1" applyFill="1" applyBorder="1" applyAlignment="1">
      <alignment horizontal="center" vertical="center" wrapText="1"/>
    </xf>
    <xf numFmtId="0" fontId="9" fillId="8" borderId="5" xfId="0" applyFont="1" applyFill="1" applyBorder="1" applyAlignment="1">
      <alignment horizontal="center" vertical="center" wrapText="1"/>
    </xf>
    <xf numFmtId="164" fontId="7" fillId="27" borderId="2" xfId="0" applyNumberFormat="1" applyFont="1" applyFill="1" applyBorder="1" applyAlignment="1">
      <alignment horizontal="center" vertical="center" wrapText="1"/>
    </xf>
    <xf numFmtId="164" fontId="7" fillId="27" borderId="6" xfId="0" applyNumberFormat="1" applyFont="1" applyFill="1" applyBorder="1" applyAlignment="1">
      <alignment horizontal="center" vertical="center" wrapText="1"/>
    </xf>
    <xf numFmtId="164" fontId="7" fillId="27" borderId="5" xfId="0" applyNumberFormat="1" applyFont="1" applyFill="1" applyBorder="1" applyAlignment="1">
      <alignment horizontal="center" vertical="center" wrapText="1"/>
    </xf>
    <xf numFmtId="0" fontId="7" fillId="29" borderId="2" xfId="0" applyFont="1" applyFill="1" applyBorder="1" applyAlignment="1">
      <alignment horizontal="center" vertical="center" wrapText="1"/>
    </xf>
    <xf numFmtId="0" fontId="7" fillId="29" borderId="6" xfId="0" applyFont="1" applyFill="1" applyBorder="1" applyAlignment="1">
      <alignment horizontal="center" vertical="center" wrapText="1"/>
    </xf>
    <xf numFmtId="0" fontId="7" fillId="29" borderId="5"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27" borderId="2" xfId="0" applyFont="1" applyFill="1" applyBorder="1" applyAlignment="1">
      <alignment horizontal="center" vertical="center" wrapText="1"/>
    </xf>
    <xf numFmtId="0" fontId="7" fillId="27" borderId="6" xfId="0" applyFont="1" applyFill="1" applyBorder="1" applyAlignment="1">
      <alignment horizontal="center" vertical="center" wrapText="1"/>
    </xf>
    <xf numFmtId="0" fontId="7" fillId="27" borderId="5" xfId="0" applyFont="1" applyFill="1" applyBorder="1" applyAlignment="1">
      <alignment horizontal="center" vertical="center" wrapText="1"/>
    </xf>
    <xf numFmtId="0" fontId="7" fillId="27" borderId="2" xfId="0" applyFont="1" applyFill="1" applyBorder="1" applyAlignment="1">
      <alignment horizontal="left" vertical="center" wrapText="1"/>
    </xf>
    <xf numFmtId="0" fontId="7" fillId="27" borderId="6" xfId="0" applyFont="1" applyFill="1" applyBorder="1" applyAlignment="1">
      <alignment horizontal="left" vertical="center" wrapText="1"/>
    </xf>
    <xf numFmtId="0" fontId="7" fillId="27" borderId="5" xfId="0" applyFont="1" applyFill="1" applyBorder="1" applyAlignment="1">
      <alignment horizontal="left" vertical="center" wrapText="1"/>
    </xf>
    <xf numFmtId="0" fontId="7" fillId="20" borderId="2" xfId="0" applyFont="1" applyFill="1" applyBorder="1" applyAlignment="1">
      <alignment horizontal="center" vertical="center" wrapText="1"/>
    </xf>
    <xf numFmtId="0" fontId="7" fillId="20" borderId="6" xfId="0" applyFont="1" applyFill="1" applyBorder="1" applyAlignment="1">
      <alignment horizontal="center" vertical="center" wrapText="1"/>
    </xf>
    <xf numFmtId="0" fontId="7" fillId="20" borderId="5" xfId="0" applyFont="1" applyFill="1" applyBorder="1" applyAlignment="1">
      <alignment horizontal="center" vertical="center" wrapText="1"/>
    </xf>
    <xf numFmtId="0" fontId="7" fillId="24" borderId="4" xfId="0" applyFont="1" applyFill="1" applyBorder="1" applyAlignment="1">
      <alignment horizontal="left" vertical="center" wrapText="1"/>
    </xf>
    <xf numFmtId="0" fontId="7" fillId="27" borderId="1" xfId="0" applyFont="1" applyFill="1" applyBorder="1" applyAlignment="1">
      <alignment horizontal="center" vertical="center" wrapText="1"/>
    </xf>
    <xf numFmtId="14" fontId="7" fillId="8" borderId="1" xfId="0" applyNumberFormat="1" applyFont="1" applyFill="1" applyBorder="1" applyAlignment="1">
      <alignment horizontal="center" vertical="center" wrapText="1"/>
    </xf>
    <xf numFmtId="0" fontId="7" fillId="8" borderId="14" xfId="0" applyFont="1" applyFill="1" applyBorder="1" applyAlignment="1">
      <alignment horizontal="left" vertical="center" wrapText="1"/>
    </xf>
    <xf numFmtId="0" fontId="7" fillId="8" borderId="15" xfId="0" applyFont="1" applyFill="1" applyBorder="1" applyAlignment="1">
      <alignment horizontal="left" vertical="center" wrapText="1"/>
    </xf>
    <xf numFmtId="0" fontId="7" fillId="8" borderId="9" xfId="0" applyFont="1" applyFill="1" applyBorder="1" applyAlignment="1">
      <alignment horizontal="left" vertical="center" wrapText="1"/>
    </xf>
    <xf numFmtId="14" fontId="7" fillId="8" borderId="2" xfId="0" applyNumberFormat="1" applyFont="1" applyFill="1" applyBorder="1" applyAlignment="1">
      <alignment horizontal="center" vertical="center" wrapText="1"/>
    </xf>
    <xf numFmtId="14" fontId="7" fillId="8" borderId="6" xfId="0" applyNumberFormat="1" applyFont="1" applyFill="1" applyBorder="1" applyAlignment="1">
      <alignment horizontal="center" vertical="center" wrapText="1"/>
    </xf>
    <xf numFmtId="14" fontId="7" fillId="8" borderId="5" xfId="0" applyNumberFormat="1" applyFont="1" applyFill="1" applyBorder="1" applyAlignment="1">
      <alignment horizontal="center" vertical="center" wrapText="1"/>
    </xf>
    <xf numFmtId="0" fontId="7" fillId="29" borderId="4" xfId="0" applyFont="1" applyFill="1" applyBorder="1" applyAlignment="1">
      <alignment vertical="center" wrapText="1"/>
    </xf>
    <xf numFmtId="0" fontId="7" fillId="29" borderId="1" xfId="0" applyFont="1" applyFill="1" applyBorder="1" applyAlignment="1">
      <alignment horizontal="center" vertical="center" wrapText="1"/>
    </xf>
    <xf numFmtId="0" fontId="7" fillId="27" borderId="4" xfId="0" applyFont="1" applyFill="1" applyBorder="1" applyAlignment="1">
      <alignment horizontal="left" vertical="center" wrapText="1"/>
    </xf>
    <xf numFmtId="14" fontId="7" fillId="20" borderId="2" xfId="0" applyNumberFormat="1" applyFont="1" applyFill="1" applyBorder="1" applyAlignment="1">
      <alignment horizontal="center" vertical="center" wrapText="1"/>
    </xf>
    <xf numFmtId="14" fontId="7" fillId="20" borderId="6" xfId="0" applyNumberFormat="1" applyFont="1" applyFill="1" applyBorder="1" applyAlignment="1">
      <alignment horizontal="center" vertical="center" wrapText="1"/>
    </xf>
    <xf numFmtId="14" fontId="7" fillId="20" borderId="5" xfId="0"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14" fontId="7" fillId="0" borderId="6" xfId="0" applyNumberFormat="1" applyFont="1" applyFill="1" applyBorder="1" applyAlignment="1">
      <alignment horizontal="center" vertical="center" wrapText="1"/>
    </xf>
    <xf numFmtId="14" fontId="7" fillId="0" borderId="5" xfId="0" applyNumberFormat="1" applyFont="1" applyFill="1" applyBorder="1" applyAlignment="1">
      <alignment horizontal="center" vertical="center" wrapText="1"/>
    </xf>
    <xf numFmtId="0" fontId="6" fillId="33" borderId="13" xfId="0" applyFont="1" applyFill="1" applyBorder="1" applyAlignment="1">
      <alignment horizontal="left" vertical="center" wrapText="1"/>
    </xf>
    <xf numFmtId="0" fontId="6" fillId="33" borderId="7" xfId="0" applyFont="1" applyFill="1" applyBorder="1" applyAlignment="1">
      <alignment horizontal="left" vertical="center" wrapText="1"/>
    </xf>
    <xf numFmtId="0" fontId="6" fillId="33" borderId="14" xfId="0" applyFont="1" applyFill="1" applyBorder="1" applyAlignment="1">
      <alignment horizontal="left" vertical="center" wrapText="1"/>
    </xf>
    <xf numFmtId="0" fontId="6" fillId="33" borderId="11" xfId="0" applyFont="1" applyFill="1" applyBorder="1" applyAlignment="1">
      <alignment horizontal="left" vertical="center" wrapText="1"/>
    </xf>
    <xf numFmtId="0" fontId="6" fillId="33" borderId="0" xfId="0" applyFont="1" applyFill="1" applyBorder="1" applyAlignment="1">
      <alignment horizontal="left" vertical="center" wrapText="1"/>
    </xf>
    <xf numFmtId="0" fontId="6" fillId="33" borderId="15" xfId="0" applyFont="1" applyFill="1" applyBorder="1" applyAlignment="1">
      <alignment horizontal="left" vertical="center" wrapText="1"/>
    </xf>
    <xf numFmtId="0" fontId="6" fillId="33" borderId="16" xfId="0" applyFont="1" applyFill="1" applyBorder="1" applyAlignment="1">
      <alignment horizontal="left" vertical="center" wrapText="1"/>
    </xf>
    <xf numFmtId="0" fontId="6" fillId="33" borderId="8" xfId="0" applyFont="1" applyFill="1" applyBorder="1" applyAlignment="1">
      <alignment horizontal="left" vertical="center" wrapText="1"/>
    </xf>
    <xf numFmtId="0" fontId="6" fillId="33" borderId="9" xfId="0" applyFont="1" applyFill="1" applyBorder="1" applyAlignment="1">
      <alignment horizontal="left" vertical="center" wrapText="1"/>
    </xf>
    <xf numFmtId="0" fontId="7" fillId="8" borderId="4"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8" xfId="0" applyFont="1" applyBorder="1" applyAlignment="1">
      <alignment horizontal="center" vertical="center"/>
    </xf>
    <xf numFmtId="0" fontId="7" fillId="8" borderId="3" xfId="0" applyFont="1" applyFill="1" applyBorder="1" applyAlignment="1">
      <alignment horizontal="center" vertical="center" wrapText="1"/>
    </xf>
    <xf numFmtId="2" fontId="7" fillId="8" borderId="3" xfId="0" applyNumberFormat="1" applyFont="1" applyFill="1" applyBorder="1" applyAlignment="1">
      <alignment horizontal="center" vertical="center" wrapText="1" shrinkToFit="1"/>
    </xf>
    <xf numFmtId="2" fontId="7" fillId="8" borderId="12" xfId="0" applyNumberFormat="1" applyFont="1" applyFill="1" applyBorder="1" applyAlignment="1">
      <alignment horizontal="center" vertical="center" wrapText="1" shrinkToFit="1"/>
    </xf>
    <xf numFmtId="2" fontId="7" fillId="8" borderId="4" xfId="0" applyNumberFormat="1" applyFont="1" applyFill="1" applyBorder="1" applyAlignment="1">
      <alignment horizontal="center" vertical="center" wrapText="1" shrinkToFit="1"/>
    </xf>
    <xf numFmtId="0" fontId="9" fillId="20" borderId="2" xfId="0" applyFont="1" applyFill="1" applyBorder="1" applyAlignment="1">
      <alignment horizontal="center" vertical="center" wrapText="1"/>
    </xf>
    <xf numFmtId="0" fontId="9" fillId="20" borderId="6" xfId="0" applyFont="1" applyFill="1" applyBorder="1" applyAlignment="1">
      <alignment horizontal="center" vertical="center" wrapText="1"/>
    </xf>
    <xf numFmtId="0" fontId="9" fillId="20" borderId="5"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6" xfId="0" applyFont="1" applyFill="1" applyBorder="1" applyAlignment="1">
      <alignment vertical="center" wrapText="1"/>
    </xf>
    <xf numFmtId="0" fontId="9" fillId="0" borderId="5" xfId="0" applyFont="1" applyFill="1" applyBorder="1" applyAlignment="1">
      <alignment vertical="center" wrapText="1"/>
    </xf>
    <xf numFmtId="0" fontId="7" fillId="8" borderId="14" xfId="0" applyFont="1" applyFill="1" applyBorder="1" applyAlignment="1">
      <alignment vertical="center" wrapText="1"/>
    </xf>
    <xf numFmtId="0" fontId="7" fillId="8" borderId="15" xfId="0" applyFont="1" applyFill="1" applyBorder="1" applyAlignment="1">
      <alignment vertical="center" wrapText="1"/>
    </xf>
    <xf numFmtId="0" fontId="7" fillId="8" borderId="9" xfId="0" applyFont="1" applyFill="1" applyBorder="1" applyAlignment="1">
      <alignment vertical="center" wrapText="1"/>
    </xf>
    <xf numFmtId="0" fontId="9" fillId="8" borderId="2" xfId="0" applyFont="1" applyFill="1" applyBorder="1" applyAlignment="1">
      <alignment vertical="center" wrapText="1"/>
    </xf>
    <xf numFmtId="0" fontId="9" fillId="8" borderId="6" xfId="0" applyFont="1" applyFill="1" applyBorder="1" applyAlignment="1">
      <alignment vertical="center" wrapText="1"/>
    </xf>
    <xf numFmtId="0" fontId="9" fillId="8" borderId="5" xfId="0" applyFont="1" applyFill="1" applyBorder="1" applyAlignment="1">
      <alignment vertical="center" wrapText="1"/>
    </xf>
    <xf numFmtId="0" fontId="9" fillId="27" borderId="2" xfId="0" applyFont="1" applyFill="1" applyBorder="1" applyAlignment="1">
      <alignment horizontal="center" vertical="center" wrapText="1"/>
    </xf>
    <xf numFmtId="0" fontId="9" fillId="27" borderId="6" xfId="0" applyFont="1" applyFill="1" applyBorder="1" applyAlignment="1">
      <alignment horizontal="center" vertical="center" wrapText="1"/>
    </xf>
    <xf numFmtId="0" fontId="9" fillId="27" borderId="5" xfId="0" applyFont="1" applyFill="1" applyBorder="1" applyAlignment="1">
      <alignment horizontal="center" vertical="center" wrapText="1"/>
    </xf>
    <xf numFmtId="0" fontId="9" fillId="20" borderId="14" xfId="0" applyFont="1" applyFill="1" applyBorder="1" applyAlignment="1">
      <alignment vertical="center" wrapText="1"/>
    </xf>
    <xf numFmtId="0" fontId="9" fillId="20" borderId="15" xfId="0" applyFont="1" applyFill="1" applyBorder="1" applyAlignment="1">
      <alignment vertical="center" wrapText="1"/>
    </xf>
    <xf numFmtId="0" fontId="9" fillId="20" borderId="9" xfId="0" applyFont="1" applyFill="1" applyBorder="1" applyAlignment="1">
      <alignment vertical="center" wrapText="1"/>
    </xf>
    <xf numFmtId="0" fontId="9" fillId="20" borderId="14" xfId="0" applyFont="1" applyFill="1" applyBorder="1" applyAlignment="1">
      <alignment horizontal="left" vertical="center" wrapText="1"/>
    </xf>
    <xf numFmtId="0" fontId="9" fillId="20" borderId="15" xfId="0" applyFont="1" applyFill="1" applyBorder="1" applyAlignment="1">
      <alignment horizontal="left" vertical="center" wrapText="1"/>
    </xf>
    <xf numFmtId="0" fontId="9" fillId="20" borderId="9" xfId="0" applyFont="1" applyFill="1" applyBorder="1" applyAlignment="1">
      <alignment horizontal="left" vertical="center" wrapText="1"/>
    </xf>
    <xf numFmtId="0" fontId="9" fillId="20" borderId="2" xfId="0" applyFont="1" applyFill="1" applyBorder="1" applyAlignment="1">
      <alignment horizontal="left" vertical="center" wrapText="1"/>
    </xf>
    <xf numFmtId="0" fontId="9" fillId="20" borderId="6" xfId="0" applyFont="1" applyFill="1" applyBorder="1" applyAlignment="1">
      <alignment horizontal="left" vertical="center" wrapText="1"/>
    </xf>
    <xf numFmtId="0" fontId="9" fillId="20" borderId="5" xfId="0" applyFont="1" applyFill="1" applyBorder="1" applyAlignment="1">
      <alignment horizontal="left" vertical="center" wrapText="1"/>
    </xf>
    <xf numFmtId="14" fontId="7" fillId="20" borderId="1" xfId="0" applyNumberFormat="1" applyFont="1" applyFill="1" applyBorder="1" applyAlignment="1">
      <alignment horizontal="center" vertical="center" wrapText="1"/>
    </xf>
    <xf numFmtId="0" fontId="9" fillId="27" borderId="4" xfId="0" applyFont="1" applyFill="1" applyBorder="1" applyAlignment="1">
      <alignment horizontal="left" vertical="center" wrapText="1"/>
    </xf>
    <xf numFmtId="0" fontId="7" fillId="27" borderId="6" xfId="0" applyFont="1" applyFill="1" applyBorder="1" applyAlignment="1">
      <alignment horizontal="left" vertical="top" wrapText="1"/>
    </xf>
    <xf numFmtId="0" fontId="7" fillId="27" borderId="5" xfId="0" applyFont="1" applyFill="1" applyBorder="1" applyAlignment="1">
      <alignment horizontal="left" vertical="top" wrapText="1"/>
    </xf>
    <xf numFmtId="14" fontId="9" fillId="27" borderId="1" xfId="0" applyNumberFormat="1" applyFont="1" applyFill="1" applyBorder="1" applyAlignment="1">
      <alignment horizontal="center" vertical="center" wrapText="1"/>
    </xf>
    <xf numFmtId="14" fontId="7" fillId="27" borderId="1" xfId="0" applyNumberFormat="1" applyFont="1" applyFill="1" applyBorder="1" applyAlignment="1">
      <alignment horizontal="center" vertical="center" wrapText="1"/>
    </xf>
    <xf numFmtId="0" fontId="9" fillId="27" borderId="12" xfId="0" applyFont="1" applyFill="1" applyBorder="1" applyAlignment="1">
      <alignment vertical="center" wrapText="1"/>
    </xf>
    <xf numFmtId="0" fontId="9" fillId="27" borderId="4" xfId="0" applyFont="1" applyFill="1" applyBorder="1" applyAlignment="1">
      <alignment vertical="center" wrapText="1"/>
    </xf>
    <xf numFmtId="0" fontId="7" fillId="24" borderId="6" xfId="0" applyFont="1" applyFill="1" applyBorder="1" applyAlignment="1">
      <alignment horizontal="left" vertical="center" wrapText="1"/>
    </xf>
    <xf numFmtId="0" fontId="7" fillId="24" borderId="6" xfId="0" applyFont="1" applyFill="1" applyBorder="1" applyAlignment="1">
      <alignment horizontal="left" vertical="top" wrapText="1"/>
    </xf>
    <xf numFmtId="0" fontId="7" fillId="24" borderId="5" xfId="0" applyFont="1" applyFill="1" applyBorder="1" applyAlignment="1">
      <alignment horizontal="left" vertical="top" wrapText="1"/>
    </xf>
    <xf numFmtId="0" fontId="9" fillId="29" borderId="2" xfId="0" applyFont="1" applyFill="1" applyBorder="1" applyAlignment="1">
      <alignment horizontal="center" vertical="center" wrapText="1"/>
    </xf>
    <xf numFmtId="0" fontId="9" fillId="29" borderId="6" xfId="0" applyFont="1" applyFill="1" applyBorder="1" applyAlignment="1">
      <alignment horizontal="center" vertical="center" wrapText="1"/>
    </xf>
    <xf numFmtId="0" fontId="9" fillId="29" borderId="5" xfId="0" applyFont="1" applyFill="1" applyBorder="1" applyAlignment="1">
      <alignment horizontal="center" vertical="center" wrapText="1"/>
    </xf>
    <xf numFmtId="0" fontId="9" fillId="27" borderId="1" xfId="0" applyFont="1" applyFill="1" applyBorder="1" applyAlignment="1">
      <alignment vertical="center" wrapText="1"/>
    </xf>
    <xf numFmtId="0" fontId="9" fillId="29" borderId="4" xfId="0" applyFont="1" applyFill="1" applyBorder="1" applyAlignment="1">
      <alignment vertical="center" wrapText="1"/>
    </xf>
    <xf numFmtId="0" fontId="9" fillId="29" borderId="1" xfId="0" applyFont="1" applyFill="1" applyBorder="1" applyAlignment="1">
      <alignment vertical="center" wrapText="1"/>
    </xf>
    <xf numFmtId="0" fontId="9" fillId="29" borderId="14" xfId="0" applyFont="1" applyFill="1" applyBorder="1" applyAlignment="1">
      <alignment horizontal="left" vertical="center" wrapText="1"/>
    </xf>
    <xf numFmtId="0" fontId="9" fillId="29" borderId="15" xfId="0" applyFont="1" applyFill="1" applyBorder="1" applyAlignment="1">
      <alignment horizontal="left" vertical="center" wrapText="1"/>
    </xf>
    <xf numFmtId="0" fontId="9" fillId="29" borderId="9" xfId="0" applyFont="1" applyFill="1" applyBorder="1" applyAlignment="1">
      <alignment horizontal="left" vertical="center" wrapText="1"/>
    </xf>
    <xf numFmtId="0" fontId="9" fillId="29" borderId="2" xfId="0" applyFont="1" applyFill="1" applyBorder="1" applyAlignment="1">
      <alignment vertical="center" wrapText="1"/>
    </xf>
    <xf numFmtId="0" fontId="9" fillId="27" borderId="14" xfId="0" applyFont="1" applyFill="1" applyBorder="1" applyAlignment="1">
      <alignment horizontal="left" vertical="center" wrapText="1"/>
    </xf>
    <xf numFmtId="0" fontId="9" fillId="27" borderId="15" xfId="0" applyFont="1" applyFill="1" applyBorder="1" applyAlignment="1">
      <alignment horizontal="left" vertical="center" wrapText="1"/>
    </xf>
    <xf numFmtId="0" fontId="9" fillId="27" borderId="9" xfId="0" applyFont="1" applyFill="1" applyBorder="1" applyAlignment="1">
      <alignment horizontal="left" vertical="center" wrapText="1"/>
    </xf>
    <xf numFmtId="0" fontId="9" fillId="27" borderId="2" xfId="0" applyFont="1" applyFill="1" applyBorder="1" applyAlignment="1">
      <alignment horizontal="left" vertical="center" wrapText="1"/>
    </xf>
    <xf numFmtId="0" fontId="9" fillId="27" borderId="6" xfId="0" applyFont="1" applyFill="1" applyBorder="1" applyAlignment="1">
      <alignment horizontal="left" vertical="center" wrapText="1"/>
    </xf>
    <xf numFmtId="0" fontId="9" fillId="27" borderId="5" xfId="0" applyFont="1" applyFill="1" applyBorder="1" applyAlignment="1">
      <alignment horizontal="left" vertical="center" wrapText="1"/>
    </xf>
    <xf numFmtId="0" fontId="9" fillId="27" borderId="14" xfId="0" applyFont="1" applyFill="1" applyBorder="1" applyAlignment="1">
      <alignment vertical="center" wrapText="1"/>
    </xf>
    <xf numFmtId="0" fontId="9" fillId="27" borderId="1" xfId="0" applyFont="1" applyFill="1" applyBorder="1" applyAlignment="1">
      <alignment horizontal="left" vertical="center" wrapText="1"/>
    </xf>
    <xf numFmtId="0" fontId="7" fillId="20" borderId="4" xfId="0" applyFont="1" applyFill="1" applyBorder="1" applyAlignment="1">
      <alignment vertical="center" wrapText="1"/>
    </xf>
    <xf numFmtId="0" fontId="7" fillId="20" borderId="1" xfId="0" applyFont="1" applyFill="1" applyBorder="1" applyAlignment="1">
      <alignment horizontal="center" vertical="center" wrapText="1"/>
    </xf>
    <xf numFmtId="0" fontId="7" fillId="8" borderId="4" xfId="0" applyFont="1" applyFill="1" applyBorder="1" applyAlignment="1">
      <alignment horizontal="left" vertical="center" wrapText="1"/>
    </xf>
    <xf numFmtId="0" fontId="7" fillId="20" borderId="14" xfId="0" applyFont="1" applyFill="1" applyBorder="1" applyAlignment="1">
      <alignment vertical="center" wrapText="1"/>
    </xf>
    <xf numFmtId="0" fontId="7" fillId="20" borderId="15" xfId="0" applyFont="1" applyFill="1" applyBorder="1" applyAlignment="1">
      <alignment vertical="center" wrapText="1"/>
    </xf>
    <xf numFmtId="0" fontId="7" fillId="20" borderId="9" xfId="0" applyFont="1" applyFill="1" applyBorder="1" applyAlignment="1">
      <alignment vertical="center" wrapText="1"/>
    </xf>
    <xf numFmtId="0" fontId="9" fillId="8" borderId="14" xfId="0" applyFont="1" applyFill="1" applyBorder="1" applyAlignment="1">
      <alignment horizontal="left" vertical="center" wrapText="1"/>
    </xf>
    <xf numFmtId="0" fontId="9" fillId="8" borderId="15" xfId="0" applyFont="1" applyFill="1" applyBorder="1" applyAlignment="1">
      <alignment horizontal="left" vertical="center" wrapText="1"/>
    </xf>
    <xf numFmtId="0" fontId="9" fillId="8" borderId="9" xfId="0" applyFont="1" applyFill="1" applyBorder="1" applyAlignment="1">
      <alignment horizontal="left" vertical="center" wrapText="1"/>
    </xf>
    <xf numFmtId="14" fontId="9" fillId="20" borderId="2" xfId="0" applyNumberFormat="1" applyFont="1" applyFill="1" applyBorder="1" applyAlignment="1">
      <alignment horizontal="center" vertical="center" wrapText="1"/>
    </xf>
    <xf numFmtId="14" fontId="9" fillId="20" borderId="6" xfId="0" applyNumberFormat="1" applyFont="1" applyFill="1" applyBorder="1" applyAlignment="1">
      <alignment horizontal="center" vertical="center" wrapText="1"/>
    </xf>
    <xf numFmtId="14" fontId="9" fillId="20" borderId="5" xfId="0" applyNumberFormat="1" applyFont="1" applyFill="1" applyBorder="1" applyAlignment="1">
      <alignment horizontal="center" vertical="center" wrapText="1"/>
    </xf>
    <xf numFmtId="0" fontId="9" fillId="24" borderId="14" xfId="0" applyFont="1" applyFill="1" applyBorder="1" applyAlignment="1">
      <alignment horizontal="left" vertical="center" wrapText="1"/>
    </xf>
    <xf numFmtId="0" fontId="9" fillId="24" borderId="15" xfId="0" applyFont="1" applyFill="1" applyBorder="1" applyAlignment="1">
      <alignment horizontal="left" vertical="center" wrapText="1"/>
    </xf>
    <xf numFmtId="0" fontId="9" fillId="24" borderId="9"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9" fillId="24" borderId="2" xfId="0" applyFont="1" applyFill="1" applyBorder="1" applyAlignment="1">
      <alignment horizontal="center" vertical="center" wrapText="1"/>
    </xf>
    <xf numFmtId="0" fontId="9" fillId="24" borderId="6" xfId="0" applyFont="1" applyFill="1" applyBorder="1" applyAlignment="1">
      <alignment horizontal="center" vertical="center" wrapText="1"/>
    </xf>
    <xf numFmtId="0" fontId="9" fillId="24" borderId="5" xfId="0" applyFont="1" applyFill="1" applyBorder="1" applyAlignment="1">
      <alignment horizontal="center" vertical="center" wrapText="1"/>
    </xf>
    <xf numFmtId="0" fontId="7" fillId="20" borderId="14" xfId="0" applyFont="1" applyFill="1" applyBorder="1" applyAlignment="1">
      <alignment horizontal="left" vertical="center" wrapText="1"/>
    </xf>
    <xf numFmtId="0" fontId="7" fillId="20" borderId="15" xfId="0" applyFont="1" applyFill="1" applyBorder="1" applyAlignment="1">
      <alignment horizontal="left" vertical="center" wrapText="1"/>
    </xf>
    <xf numFmtId="0" fontId="7" fillId="20" borderId="9" xfId="0" applyFont="1" applyFill="1" applyBorder="1" applyAlignment="1">
      <alignment horizontal="left" vertical="center" wrapText="1"/>
    </xf>
    <xf numFmtId="0" fontId="6" fillId="10" borderId="13" xfId="0" applyFont="1" applyFill="1" applyBorder="1" applyAlignment="1">
      <alignment horizontal="left" vertical="center" wrapText="1"/>
    </xf>
    <xf numFmtId="0" fontId="6" fillId="10" borderId="7" xfId="0" applyFont="1" applyFill="1" applyBorder="1" applyAlignment="1">
      <alignment horizontal="left" vertical="center" wrapText="1"/>
    </xf>
    <xf numFmtId="0" fontId="6" fillId="10" borderId="14" xfId="0" applyFont="1" applyFill="1" applyBorder="1" applyAlignment="1">
      <alignment horizontal="left" vertical="center" wrapText="1"/>
    </xf>
    <xf numFmtId="0" fontId="6" fillId="10" borderId="11" xfId="0" applyFont="1" applyFill="1" applyBorder="1" applyAlignment="1">
      <alignment horizontal="left" vertical="center" wrapText="1"/>
    </xf>
    <xf numFmtId="0" fontId="6" fillId="10" borderId="0" xfId="0" applyFont="1" applyFill="1" applyBorder="1" applyAlignment="1">
      <alignment horizontal="left" vertical="center" wrapText="1"/>
    </xf>
    <xf numFmtId="0" fontId="6" fillId="10" borderId="15" xfId="0" applyFont="1" applyFill="1" applyBorder="1" applyAlignment="1">
      <alignment horizontal="left" vertical="center" wrapText="1"/>
    </xf>
    <xf numFmtId="0" fontId="6" fillId="10" borderId="16" xfId="0" applyFont="1" applyFill="1" applyBorder="1" applyAlignment="1">
      <alignment horizontal="left" vertical="center" wrapText="1"/>
    </xf>
    <xf numFmtId="0" fontId="6" fillId="10" borderId="8" xfId="0" applyFont="1" applyFill="1" applyBorder="1" applyAlignment="1">
      <alignment horizontal="left" vertical="center" wrapText="1"/>
    </xf>
    <xf numFmtId="0" fontId="6" fillId="10" borderId="9" xfId="0" applyFont="1" applyFill="1" applyBorder="1" applyAlignment="1">
      <alignment horizontal="left" vertical="center" wrapText="1"/>
    </xf>
    <xf numFmtId="0" fontId="6" fillId="25" borderId="1" xfId="0" applyFont="1" applyFill="1" applyBorder="1" applyAlignment="1">
      <alignment horizontal="center" vertical="center" wrapText="1"/>
    </xf>
    <xf numFmtId="14" fontId="6" fillId="25" borderId="1" xfId="0" applyNumberFormat="1" applyFont="1" applyFill="1" applyBorder="1" applyAlignment="1">
      <alignment horizontal="center" vertical="center" wrapText="1"/>
    </xf>
    <xf numFmtId="0" fontId="7" fillId="27" borderId="4" xfId="0" applyFont="1" applyFill="1" applyBorder="1" applyAlignment="1">
      <alignment vertical="center" wrapText="1"/>
    </xf>
    <xf numFmtId="0" fontId="6" fillId="25" borderId="2" xfId="0" applyFont="1" applyFill="1" applyBorder="1" applyAlignment="1">
      <alignment horizontal="center" vertical="center" wrapText="1"/>
    </xf>
    <xf numFmtId="0" fontId="6" fillId="25" borderId="6" xfId="0" applyFont="1" applyFill="1" applyBorder="1" applyAlignment="1">
      <alignment horizontal="center" vertical="center" wrapText="1"/>
    </xf>
    <xf numFmtId="0" fontId="6" fillId="25" borderId="5" xfId="0" applyFont="1" applyFill="1" applyBorder="1" applyAlignment="1">
      <alignment horizontal="center" vertical="center" wrapText="1"/>
    </xf>
    <xf numFmtId="0" fontId="6" fillId="25" borderId="13" xfId="0" applyFont="1" applyFill="1" applyBorder="1" applyAlignment="1">
      <alignment horizontal="center" vertical="center" wrapText="1"/>
    </xf>
    <xf numFmtId="0" fontId="6" fillId="25" borderId="14" xfId="0" applyFont="1" applyFill="1" applyBorder="1" applyAlignment="1">
      <alignment horizontal="center" vertical="center" wrapText="1"/>
    </xf>
    <xf numFmtId="0" fontId="6" fillId="25" borderId="11" xfId="0" applyFont="1" applyFill="1" applyBorder="1" applyAlignment="1">
      <alignment horizontal="center" vertical="center" wrapText="1"/>
    </xf>
    <xf numFmtId="0" fontId="6" fillId="25" borderId="15" xfId="0" applyFont="1" applyFill="1" applyBorder="1" applyAlignment="1">
      <alignment horizontal="center" vertical="center" wrapText="1"/>
    </xf>
    <xf numFmtId="0" fontId="6" fillId="25" borderId="16" xfId="0" applyFont="1" applyFill="1" applyBorder="1" applyAlignment="1">
      <alignment horizontal="center" vertical="center" wrapText="1"/>
    </xf>
    <xf numFmtId="0" fontId="6" fillId="25" borderId="9" xfId="0" applyFont="1" applyFill="1" applyBorder="1" applyAlignment="1">
      <alignment horizontal="center" vertical="center" wrapText="1"/>
    </xf>
    <xf numFmtId="0" fontId="7" fillId="29" borderId="4" xfId="0" applyFont="1" applyFill="1" applyBorder="1" applyAlignment="1">
      <alignment horizontal="left" vertical="center" wrapText="1"/>
    </xf>
    <xf numFmtId="0" fontId="7" fillId="24" borderId="2" xfId="0" applyFont="1" applyFill="1" applyBorder="1" applyAlignment="1">
      <alignment horizontal="center" vertical="center" wrapText="1"/>
    </xf>
    <xf numFmtId="0" fontId="7" fillId="24" borderId="6" xfId="0" applyFont="1" applyFill="1" applyBorder="1" applyAlignment="1">
      <alignment horizontal="center" vertical="center" wrapText="1"/>
    </xf>
    <xf numFmtId="0" fontId="7" fillId="24" borderId="5"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29" borderId="2" xfId="0" applyFont="1" applyFill="1" applyBorder="1" applyAlignment="1">
      <alignment horizontal="center" vertical="center"/>
    </xf>
    <xf numFmtId="0" fontId="2" fillId="29" borderId="6" xfId="0" applyFont="1" applyFill="1" applyBorder="1" applyAlignment="1">
      <alignment horizontal="center" vertical="center"/>
    </xf>
    <xf numFmtId="0" fontId="2" fillId="29" borderId="5" xfId="0" applyFont="1" applyFill="1" applyBorder="1" applyAlignment="1">
      <alignment horizontal="center" vertical="center"/>
    </xf>
    <xf numFmtId="16" fontId="2" fillId="0" borderId="2" xfId="0" applyNumberFormat="1" applyFont="1" applyBorder="1" applyAlignment="1">
      <alignment horizontal="center" vertical="center"/>
    </xf>
    <xf numFmtId="0" fontId="2" fillId="9" borderId="2" xfId="0" applyFont="1" applyFill="1" applyBorder="1" applyAlignment="1">
      <alignment horizontal="center" vertical="center"/>
    </xf>
    <xf numFmtId="0" fontId="2" fillId="9" borderId="6" xfId="0" applyFont="1" applyFill="1" applyBorder="1" applyAlignment="1">
      <alignment horizontal="center" vertical="center"/>
    </xf>
    <xf numFmtId="0" fontId="2" fillId="9" borderId="5"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7" fillId="0" borderId="7" xfId="0" applyFont="1" applyBorder="1" applyAlignment="1">
      <alignment horizontal="center" vertical="center"/>
    </xf>
    <xf numFmtId="0" fontId="7" fillId="38" borderId="3" xfId="0" applyFont="1" applyFill="1" applyBorder="1" applyAlignment="1">
      <alignment horizontal="center" vertical="center" wrapText="1"/>
    </xf>
    <xf numFmtId="0" fontId="7" fillId="38" borderId="12" xfId="0" applyFont="1" applyFill="1" applyBorder="1" applyAlignment="1">
      <alignment horizontal="center" vertical="center" wrapText="1"/>
    </xf>
    <xf numFmtId="0" fontId="7" fillId="38" borderId="4" xfId="0" applyFont="1" applyFill="1" applyBorder="1" applyAlignment="1">
      <alignment horizontal="center" vertical="center" wrapText="1"/>
    </xf>
    <xf numFmtId="0" fontId="7" fillId="38" borderId="3" xfId="0" applyFont="1" applyFill="1" applyBorder="1" applyAlignment="1">
      <alignment horizontal="left" vertical="center" wrapText="1"/>
    </xf>
    <xf numFmtId="0" fontId="7" fillId="38" borderId="12" xfId="0" applyFont="1" applyFill="1" applyBorder="1" applyAlignment="1">
      <alignment horizontal="left" vertical="center" wrapText="1"/>
    </xf>
    <xf numFmtId="0" fontId="7" fillId="38" borderId="4" xfId="0" applyFont="1" applyFill="1" applyBorder="1" applyAlignment="1">
      <alignment horizontal="left" vertical="center" wrapText="1"/>
    </xf>
    <xf numFmtId="0" fontId="9" fillId="39" borderId="3" xfId="0" applyFont="1" applyFill="1" applyBorder="1" applyAlignment="1">
      <alignment horizontal="left" vertical="center" wrapText="1"/>
    </xf>
    <xf numFmtId="0" fontId="9" fillId="39" borderId="12" xfId="0" applyFont="1" applyFill="1" applyBorder="1" applyAlignment="1">
      <alignment horizontal="left" vertical="center" wrapText="1"/>
    </xf>
    <xf numFmtId="0" fontId="9" fillId="39" borderId="4" xfId="0" applyFont="1" applyFill="1" applyBorder="1" applyAlignment="1">
      <alignment horizontal="left" vertical="center" wrapText="1"/>
    </xf>
  </cellXfs>
  <cellStyles count="4">
    <cellStyle name="Excel Built-in Normal" xfId="1"/>
    <cellStyle name="Обычный" xfId="0" builtinId="0"/>
    <cellStyle name="Обычный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T381"/>
  <sheetViews>
    <sheetView showGridLines="0" tabSelected="1" view="pageBreakPreview" topLeftCell="A363" zoomScale="70" zoomScaleNormal="60" zoomScaleSheetLayoutView="70" workbookViewId="0">
      <pane xSplit="2" topLeftCell="C1" activePane="topRight" state="frozen"/>
      <selection activeCell="Q305" sqref="Q305"/>
      <selection pane="topRight" activeCell="C374" sqref="C374:C378"/>
    </sheetView>
  </sheetViews>
  <sheetFormatPr defaultColWidth="9.140625" defaultRowHeight="43.5" customHeight="1" x14ac:dyDescent="0.25"/>
  <cols>
    <col min="1" max="1" width="9.140625" style="1"/>
    <col min="2" max="2" width="87.140625" style="2" customWidth="1"/>
    <col min="3" max="3" width="33.85546875" style="2" customWidth="1"/>
    <col min="4" max="4" width="54.5703125" style="1" customWidth="1"/>
    <col min="5" max="5" width="18.140625" style="2" customWidth="1"/>
    <col min="6" max="6" width="68.28515625" style="2" customWidth="1"/>
    <col min="7" max="7" width="31.7109375" style="3" customWidth="1"/>
    <col min="8" max="10" width="17.140625" style="4" customWidth="1"/>
    <col min="11" max="11" width="17.85546875" style="5" customWidth="1"/>
    <col min="12" max="12" width="19.28515625" style="6" customWidth="1"/>
    <col min="13" max="13" width="23.5703125" style="7" customWidth="1"/>
    <col min="14" max="14" width="21.28515625" style="8" customWidth="1"/>
    <col min="15" max="15" width="22.5703125" style="9" customWidth="1"/>
    <col min="16" max="16" width="18.28515625" style="10" customWidth="1"/>
    <col min="17" max="17" width="13.28515625" style="1" customWidth="1"/>
    <col min="18" max="20" width="9.140625" style="1" customWidth="1"/>
    <col min="21" max="16384" width="9.140625" style="1"/>
  </cols>
  <sheetData>
    <row r="1" spans="1:17" ht="18.75" x14ac:dyDescent="0.25">
      <c r="B1" s="279" t="s">
        <v>267</v>
      </c>
      <c r="C1" s="280"/>
      <c r="D1" s="280"/>
      <c r="E1" s="280"/>
      <c r="F1" s="280"/>
      <c r="G1" s="280"/>
      <c r="H1" s="280"/>
      <c r="I1" s="143"/>
      <c r="J1" s="178"/>
      <c r="K1" s="117"/>
      <c r="L1" s="117"/>
      <c r="M1" s="117"/>
      <c r="N1" s="117"/>
      <c r="O1" s="117"/>
      <c r="P1" s="11"/>
    </row>
    <row r="2" spans="1:17" ht="18.75" x14ac:dyDescent="0.25">
      <c r="B2" s="280"/>
      <c r="C2" s="280"/>
      <c r="D2" s="280"/>
      <c r="E2" s="280"/>
      <c r="F2" s="280"/>
      <c r="G2" s="280"/>
      <c r="H2" s="280"/>
      <c r="I2" s="143"/>
      <c r="J2" s="178"/>
      <c r="K2" s="32"/>
      <c r="L2" s="33"/>
      <c r="M2" s="34"/>
      <c r="N2" s="35"/>
      <c r="O2" s="36"/>
    </row>
    <row r="3" spans="1:17" ht="18.75" x14ac:dyDescent="0.25">
      <c r="B3" s="280"/>
      <c r="C3" s="280"/>
      <c r="D3" s="280"/>
      <c r="E3" s="280"/>
      <c r="F3" s="280"/>
      <c r="G3" s="280"/>
      <c r="H3" s="280"/>
      <c r="I3" s="143"/>
      <c r="J3" s="178"/>
      <c r="K3" s="32"/>
      <c r="L3" s="33"/>
      <c r="M3" s="34"/>
      <c r="N3" s="35"/>
      <c r="O3" s="36"/>
    </row>
    <row r="4" spans="1:17" ht="107.25" customHeight="1" x14ac:dyDescent="0.25">
      <c r="B4" s="281"/>
      <c r="C4" s="281"/>
      <c r="D4" s="281"/>
      <c r="E4" s="281"/>
      <c r="F4" s="281"/>
      <c r="G4" s="281"/>
      <c r="H4" s="281"/>
      <c r="I4" s="136"/>
      <c r="J4" s="179"/>
      <c r="K4" s="133"/>
      <c r="L4" s="133"/>
      <c r="M4" s="133"/>
      <c r="N4" s="133"/>
      <c r="O4" s="133"/>
      <c r="P4" s="13"/>
    </row>
    <row r="5" spans="1:17" ht="18.75" x14ac:dyDescent="0.25">
      <c r="A5" s="388" t="s">
        <v>211</v>
      </c>
      <c r="B5" s="136"/>
      <c r="C5" s="136"/>
      <c r="D5" s="136"/>
      <c r="E5" s="136"/>
      <c r="F5" s="136"/>
      <c r="G5" s="136"/>
      <c r="H5" s="136"/>
      <c r="I5" s="136"/>
      <c r="J5" s="179"/>
      <c r="K5" s="133"/>
      <c r="L5" s="133"/>
      <c r="M5" s="133"/>
      <c r="N5" s="133"/>
      <c r="O5" s="133"/>
      <c r="P5" s="13"/>
    </row>
    <row r="6" spans="1:17" ht="51" x14ac:dyDescent="0.25">
      <c r="A6" s="389"/>
      <c r="B6" s="277" t="s">
        <v>0</v>
      </c>
      <c r="C6" s="238" t="s">
        <v>186</v>
      </c>
      <c r="D6" s="278" t="s">
        <v>1</v>
      </c>
      <c r="E6" s="282" t="s">
        <v>189</v>
      </c>
      <c r="F6" s="277"/>
      <c r="G6" s="283" t="s">
        <v>190</v>
      </c>
      <c r="H6" s="284"/>
      <c r="I6" s="285"/>
      <c r="J6" s="180"/>
      <c r="K6" s="37" t="s">
        <v>2</v>
      </c>
      <c r="L6" s="38" t="s">
        <v>3</v>
      </c>
      <c r="M6" s="39" t="s">
        <v>4</v>
      </c>
      <c r="N6" s="40" t="s">
        <v>5</v>
      </c>
      <c r="O6" s="41" t="s">
        <v>6</v>
      </c>
      <c r="P6" s="14" t="s">
        <v>7</v>
      </c>
      <c r="Q6" s="14" t="s">
        <v>132</v>
      </c>
    </row>
    <row r="7" spans="1:17" ht="93.75" x14ac:dyDescent="0.25">
      <c r="A7" s="390"/>
      <c r="B7" s="277"/>
      <c r="C7" s="240"/>
      <c r="D7" s="278"/>
      <c r="E7" s="135" t="s">
        <v>187</v>
      </c>
      <c r="F7" s="135" t="s">
        <v>188</v>
      </c>
      <c r="G7" s="42" t="s">
        <v>8</v>
      </c>
      <c r="H7" s="134" t="s">
        <v>191</v>
      </c>
      <c r="I7" s="144" t="s">
        <v>192</v>
      </c>
      <c r="J7" s="144"/>
      <c r="K7" s="43"/>
      <c r="L7" s="44"/>
      <c r="M7" s="45"/>
      <c r="N7" s="46"/>
      <c r="O7" s="47"/>
      <c r="P7" s="15"/>
      <c r="Q7" s="15"/>
    </row>
    <row r="8" spans="1:17" ht="18.75" x14ac:dyDescent="0.25">
      <c r="A8" s="213"/>
      <c r="B8" s="203">
        <v>1</v>
      </c>
      <c r="C8" s="144"/>
      <c r="D8" s="42">
        <v>2</v>
      </c>
      <c r="E8" s="42">
        <v>4</v>
      </c>
      <c r="F8" s="42">
        <v>5</v>
      </c>
      <c r="G8" s="42">
        <v>6</v>
      </c>
      <c r="H8" s="109">
        <v>7</v>
      </c>
      <c r="I8" s="144"/>
      <c r="J8" s="144"/>
      <c r="K8" s="43"/>
      <c r="L8" s="44"/>
      <c r="M8" s="45"/>
      <c r="N8" s="46"/>
      <c r="O8" s="47"/>
      <c r="P8" s="16"/>
      <c r="Q8" s="16"/>
    </row>
    <row r="9" spans="1:17" s="17" customFormat="1" ht="18.75" customHeight="1" x14ac:dyDescent="0.25">
      <c r="A9" s="363" t="s">
        <v>78</v>
      </c>
      <c r="B9" s="364"/>
      <c r="C9" s="364"/>
      <c r="D9" s="364"/>
      <c r="E9" s="364"/>
      <c r="F9" s="364"/>
      <c r="G9" s="364"/>
      <c r="H9" s="364"/>
      <c r="I9" s="365"/>
      <c r="J9" s="174"/>
      <c r="K9" s="48">
        <v>0</v>
      </c>
      <c r="L9" s="49">
        <f>L12</f>
        <v>1628</v>
      </c>
      <c r="M9" s="50">
        <v>0</v>
      </c>
      <c r="N9" s="51">
        <v>0</v>
      </c>
      <c r="O9" s="52">
        <f>O10+O11+O12+O13</f>
        <v>940360.7</v>
      </c>
      <c r="P9" s="52">
        <f t="shared" ref="P9:Q9" si="0">P10+P11+P12+P13</f>
        <v>0</v>
      </c>
      <c r="Q9" s="52">
        <f t="shared" si="0"/>
        <v>285962.2</v>
      </c>
    </row>
    <row r="10" spans="1:17" s="17" customFormat="1" ht="11.25" customHeight="1" x14ac:dyDescent="0.25">
      <c r="A10" s="366"/>
      <c r="B10" s="367"/>
      <c r="C10" s="367"/>
      <c r="D10" s="367"/>
      <c r="E10" s="367"/>
      <c r="F10" s="367"/>
      <c r="G10" s="367"/>
      <c r="H10" s="367"/>
      <c r="I10" s="368"/>
      <c r="J10" s="175"/>
      <c r="K10" s="53">
        <v>0</v>
      </c>
      <c r="L10" s="54">
        <v>0</v>
      </c>
      <c r="M10" s="55">
        <v>0</v>
      </c>
      <c r="N10" s="56">
        <v>0</v>
      </c>
      <c r="O10" s="57">
        <f>O15+O32+O56+O67+O78+O94</f>
        <v>308266</v>
      </c>
      <c r="P10" s="57">
        <f t="shared" ref="P10:Q10" si="1">P15+P32+P56+P67+P78+P94</f>
        <v>0</v>
      </c>
      <c r="Q10" s="57">
        <f t="shared" si="1"/>
        <v>0</v>
      </c>
    </row>
    <row r="11" spans="1:17" s="17" customFormat="1" ht="6.75" customHeight="1" x14ac:dyDescent="0.25">
      <c r="A11" s="366"/>
      <c r="B11" s="367"/>
      <c r="C11" s="367"/>
      <c r="D11" s="367"/>
      <c r="E11" s="367"/>
      <c r="F11" s="367"/>
      <c r="G11" s="367"/>
      <c r="H11" s="367"/>
      <c r="I11" s="368"/>
      <c r="J11" s="175"/>
      <c r="K11" s="53">
        <v>0</v>
      </c>
      <c r="L11" s="54">
        <v>0</v>
      </c>
      <c r="M11" s="55">
        <v>0</v>
      </c>
      <c r="N11" s="56">
        <v>0</v>
      </c>
      <c r="O11" s="57">
        <f>O16+O33+O57+O68+O79+O95</f>
        <v>401068.4</v>
      </c>
      <c r="P11" s="57">
        <f t="shared" ref="P11" si="2">P16+P33+P57+P68+P79+P95</f>
        <v>0</v>
      </c>
      <c r="Q11" s="57">
        <f>Q16+Q33+Q57+Q68+Q79+Q95+Q114</f>
        <v>0</v>
      </c>
    </row>
    <row r="12" spans="1:17" s="17" customFormat="1" ht="18.75" hidden="1" customHeight="1" x14ac:dyDescent="0.25">
      <c r="A12" s="366"/>
      <c r="B12" s="367"/>
      <c r="C12" s="367"/>
      <c r="D12" s="367"/>
      <c r="E12" s="367"/>
      <c r="F12" s="367"/>
      <c r="G12" s="367"/>
      <c r="H12" s="367"/>
      <c r="I12" s="368"/>
      <c r="J12" s="175"/>
      <c r="K12" s="53">
        <v>0</v>
      </c>
      <c r="L12" s="54">
        <f>L115</f>
        <v>1628</v>
      </c>
      <c r="M12" s="55">
        <v>0</v>
      </c>
      <c r="N12" s="56">
        <v>0</v>
      </c>
      <c r="O12" s="57">
        <f>O17+O34+O58+O69+O80+O96</f>
        <v>231026.3</v>
      </c>
      <c r="P12" s="57">
        <f t="shared" ref="P12" si="3">P17+P34+P58+P69+P80+P96</f>
        <v>0</v>
      </c>
      <c r="Q12" s="57">
        <f>Q17+Q34+Q58+Q69+Q80+Q96</f>
        <v>285962.2</v>
      </c>
    </row>
    <row r="13" spans="1:17" s="17" customFormat="1" ht="5.25" customHeight="1" x14ac:dyDescent="0.25">
      <c r="A13" s="369"/>
      <c r="B13" s="370"/>
      <c r="C13" s="370"/>
      <c r="D13" s="370"/>
      <c r="E13" s="370"/>
      <c r="F13" s="370"/>
      <c r="G13" s="370"/>
      <c r="H13" s="370"/>
      <c r="I13" s="371"/>
      <c r="J13" s="176"/>
      <c r="K13" s="53">
        <v>0</v>
      </c>
      <c r="L13" s="54">
        <v>0</v>
      </c>
      <c r="M13" s="55">
        <v>0</v>
      </c>
      <c r="N13" s="56">
        <v>0</v>
      </c>
      <c r="O13" s="57">
        <f>O18+O35+O59+O70+O81+O97</f>
        <v>0</v>
      </c>
      <c r="P13" s="57">
        <f t="shared" ref="P13:Q13" si="4">P18+P35+P59+P70+P81+P97</f>
        <v>0</v>
      </c>
      <c r="Q13" s="57">
        <f t="shared" si="4"/>
        <v>0</v>
      </c>
    </row>
    <row r="14" spans="1:17" s="31" customFormat="1" ht="18.75" customHeight="1" x14ac:dyDescent="0.25">
      <c r="A14" s="391">
        <v>1</v>
      </c>
      <c r="B14" s="301" t="s">
        <v>124</v>
      </c>
      <c r="C14" s="286" t="s">
        <v>13</v>
      </c>
      <c r="D14" s="289" t="s">
        <v>118</v>
      </c>
      <c r="E14" s="262">
        <v>46387</v>
      </c>
      <c r="F14" s="262" t="s">
        <v>13</v>
      </c>
      <c r="G14" s="58" t="s">
        <v>9</v>
      </c>
      <c r="H14" s="59">
        <f>K14+L14+M14+N14+O14+P14</f>
        <v>660061.1</v>
      </c>
      <c r="I14" s="145">
        <f>I15+I16+I17+I18</f>
        <v>519795.6</v>
      </c>
      <c r="J14" s="145"/>
      <c r="K14" s="60">
        <f>K15+K16+K17+K18</f>
        <v>0</v>
      </c>
      <c r="L14" s="60">
        <f>L15+L16+L17+L18</f>
        <v>0</v>
      </c>
      <c r="M14" s="60">
        <f>M15+M16+M17+M18</f>
        <v>0</v>
      </c>
      <c r="N14" s="60">
        <f>SUM(N15:N18)</f>
        <v>0</v>
      </c>
      <c r="O14" s="61">
        <f>SUM(O15:O18)</f>
        <v>660061.1</v>
      </c>
      <c r="P14" s="30">
        <f>SUM(P15:P18)</f>
        <v>0</v>
      </c>
      <c r="Q14" s="30"/>
    </row>
    <row r="15" spans="1:17" ht="37.5" x14ac:dyDescent="0.25">
      <c r="A15" s="392"/>
      <c r="B15" s="302"/>
      <c r="C15" s="287"/>
      <c r="D15" s="290"/>
      <c r="E15" s="263"/>
      <c r="F15" s="263"/>
      <c r="G15" s="62" t="s">
        <v>182</v>
      </c>
      <c r="H15" s="59">
        <f t="shared" ref="H15:H18" si="5">K15+L15+M15+N15+O15+P15</f>
        <v>240835.3</v>
      </c>
      <c r="I15" s="145">
        <f>I20</f>
        <v>191681.3</v>
      </c>
      <c r="J15" s="145"/>
      <c r="K15" s="53">
        <v>0</v>
      </c>
      <c r="L15" s="63">
        <v>0</v>
      </c>
      <c r="M15" s="64">
        <v>0</v>
      </c>
      <c r="N15" s="65">
        <v>0</v>
      </c>
      <c r="O15" s="57">
        <f>O20+O26</f>
        <v>240835.3</v>
      </c>
      <c r="P15" s="22"/>
      <c r="Q15" s="22"/>
    </row>
    <row r="16" spans="1:17" ht="18.75" x14ac:dyDescent="0.25">
      <c r="A16" s="392"/>
      <c r="B16" s="302"/>
      <c r="C16" s="287"/>
      <c r="D16" s="290"/>
      <c r="E16" s="263"/>
      <c r="F16" s="263"/>
      <c r="G16" s="58" t="s">
        <v>10</v>
      </c>
      <c r="H16" s="59">
        <f t="shared" si="5"/>
        <v>200000</v>
      </c>
      <c r="I16" s="145">
        <f t="shared" ref="I16:I18" si="6">I21</f>
        <v>157096.29999999999</v>
      </c>
      <c r="J16" s="145"/>
      <c r="K16" s="53">
        <v>0</v>
      </c>
      <c r="L16" s="63">
        <v>0</v>
      </c>
      <c r="M16" s="64">
        <v>0</v>
      </c>
      <c r="N16" s="65">
        <v>0</v>
      </c>
      <c r="O16" s="57">
        <f>O21+O27</f>
        <v>200000</v>
      </c>
      <c r="P16" s="22"/>
      <c r="Q16" s="22"/>
    </row>
    <row r="17" spans="1:20" ht="18.75" x14ac:dyDescent="0.25">
      <c r="A17" s="392"/>
      <c r="B17" s="302"/>
      <c r="C17" s="287"/>
      <c r="D17" s="290"/>
      <c r="E17" s="263"/>
      <c r="F17" s="263"/>
      <c r="G17" s="58" t="s">
        <v>11</v>
      </c>
      <c r="H17" s="59">
        <f>K17+L17+M17+N17+O17+P17</f>
        <v>219225.8</v>
      </c>
      <c r="I17" s="145">
        <f t="shared" si="6"/>
        <v>171018</v>
      </c>
      <c r="J17" s="145"/>
      <c r="K17" s="53">
        <v>0</v>
      </c>
      <c r="L17" s="63">
        <v>0</v>
      </c>
      <c r="M17" s="64">
        <v>0</v>
      </c>
      <c r="N17" s="65">
        <v>0</v>
      </c>
      <c r="O17" s="57">
        <f>O22+O28</f>
        <v>219225.8</v>
      </c>
      <c r="P17" s="22"/>
      <c r="Q17" s="22"/>
    </row>
    <row r="18" spans="1:20" ht="18.75" x14ac:dyDescent="0.25">
      <c r="A18" s="393"/>
      <c r="B18" s="303"/>
      <c r="C18" s="288"/>
      <c r="D18" s="291"/>
      <c r="E18" s="264"/>
      <c r="F18" s="264"/>
      <c r="G18" s="58" t="s">
        <v>12</v>
      </c>
      <c r="H18" s="59">
        <f t="shared" si="5"/>
        <v>0</v>
      </c>
      <c r="I18" s="145">
        <f t="shared" si="6"/>
        <v>0</v>
      </c>
      <c r="J18" s="145"/>
      <c r="K18" s="53">
        <v>0</v>
      </c>
      <c r="L18" s="63">
        <v>0</v>
      </c>
      <c r="M18" s="64">
        <v>0</v>
      </c>
      <c r="N18" s="65">
        <v>0</v>
      </c>
      <c r="O18" s="57">
        <f>O23+O29</f>
        <v>0</v>
      </c>
      <c r="P18" s="22"/>
      <c r="Q18" s="22"/>
    </row>
    <row r="19" spans="1:20" ht="18.75" x14ac:dyDescent="0.25">
      <c r="A19" s="388" t="s">
        <v>212</v>
      </c>
      <c r="B19" s="292" t="s">
        <v>125</v>
      </c>
      <c r="C19" s="238" t="s">
        <v>193</v>
      </c>
      <c r="D19" s="295" t="s">
        <v>149</v>
      </c>
      <c r="E19" s="226">
        <v>46387</v>
      </c>
      <c r="F19" s="256" t="s">
        <v>197</v>
      </c>
      <c r="G19" s="66" t="s">
        <v>9</v>
      </c>
      <c r="H19" s="59">
        <f>K19+L19+M19+N19+O19+P19</f>
        <v>660061.1</v>
      </c>
      <c r="I19" s="145">
        <f>I20+I21+I22+I23</f>
        <v>519795.6</v>
      </c>
      <c r="J19" s="145"/>
      <c r="K19" s="48">
        <f>K20+K21+K22+K23</f>
        <v>0</v>
      </c>
      <c r="L19" s="48">
        <f>L20+L21+L22+L23</f>
        <v>0</v>
      </c>
      <c r="M19" s="48">
        <f>M20+M21+M22+M23</f>
        <v>0</v>
      </c>
      <c r="N19" s="48">
        <f>SUM(N20:N23)</f>
        <v>0</v>
      </c>
      <c r="O19" s="52">
        <f>SUM(O20:O23)</f>
        <v>660061.1</v>
      </c>
      <c r="P19" s="21">
        <f>SUM(P20:P23)</f>
        <v>0</v>
      </c>
      <c r="Q19" s="21"/>
      <c r="T19" s="12"/>
    </row>
    <row r="20" spans="1:20" ht="37.5" x14ac:dyDescent="0.25">
      <c r="A20" s="389"/>
      <c r="B20" s="293"/>
      <c r="C20" s="239"/>
      <c r="D20" s="296"/>
      <c r="E20" s="227"/>
      <c r="F20" s="257"/>
      <c r="G20" s="67" t="s">
        <v>182</v>
      </c>
      <c r="H20" s="59">
        <f t="shared" ref="H20:H23" si="7">K20+L20+M20+N20+O20+P20</f>
        <v>240835.3</v>
      </c>
      <c r="I20" s="145">
        <v>191681.3</v>
      </c>
      <c r="J20" s="145"/>
      <c r="K20" s="53">
        <v>0</v>
      </c>
      <c r="L20" s="63">
        <v>0</v>
      </c>
      <c r="M20" s="64">
        <v>0</v>
      </c>
      <c r="N20" s="65">
        <v>0</v>
      </c>
      <c r="O20" s="116">
        <v>240835.3</v>
      </c>
      <c r="P20" s="22"/>
      <c r="Q20" s="22"/>
    </row>
    <row r="21" spans="1:20" ht="18.75" x14ac:dyDescent="0.25">
      <c r="A21" s="389"/>
      <c r="B21" s="293"/>
      <c r="C21" s="239"/>
      <c r="D21" s="296"/>
      <c r="E21" s="227"/>
      <c r="F21" s="257"/>
      <c r="G21" s="66" t="s">
        <v>10</v>
      </c>
      <c r="H21" s="59">
        <f t="shared" si="7"/>
        <v>200000</v>
      </c>
      <c r="I21" s="145">
        <v>157096.29999999999</v>
      </c>
      <c r="J21" s="145"/>
      <c r="K21" s="53">
        <v>0</v>
      </c>
      <c r="L21" s="63">
        <v>0</v>
      </c>
      <c r="M21" s="64">
        <v>0</v>
      </c>
      <c r="N21" s="65">
        <v>0</v>
      </c>
      <c r="O21" s="116">
        <v>200000</v>
      </c>
      <c r="P21" s="22"/>
      <c r="Q21" s="22"/>
    </row>
    <row r="22" spans="1:20" ht="18.75" x14ac:dyDescent="0.25">
      <c r="A22" s="389"/>
      <c r="B22" s="293"/>
      <c r="C22" s="239"/>
      <c r="D22" s="296"/>
      <c r="E22" s="227"/>
      <c r="F22" s="257"/>
      <c r="G22" s="66" t="s">
        <v>11</v>
      </c>
      <c r="H22" s="59">
        <f t="shared" si="7"/>
        <v>219225.8</v>
      </c>
      <c r="I22" s="145">
        <v>171018</v>
      </c>
      <c r="J22" s="145"/>
      <c r="K22" s="53">
        <v>0</v>
      </c>
      <c r="L22" s="63">
        <v>0</v>
      </c>
      <c r="M22" s="64">
        <v>0</v>
      </c>
      <c r="N22" s="65">
        <v>0</v>
      </c>
      <c r="O22" s="116">
        <v>219225.8</v>
      </c>
      <c r="P22" s="22"/>
      <c r="Q22" s="22"/>
    </row>
    <row r="23" spans="1:20" ht="42.75" customHeight="1" x14ac:dyDescent="0.25">
      <c r="A23" s="390"/>
      <c r="B23" s="294"/>
      <c r="C23" s="240"/>
      <c r="D23" s="297"/>
      <c r="E23" s="228"/>
      <c r="F23" s="258"/>
      <c r="G23" s="66" t="s">
        <v>12</v>
      </c>
      <c r="H23" s="59">
        <f t="shared" si="7"/>
        <v>0</v>
      </c>
      <c r="I23" s="145">
        <v>0</v>
      </c>
      <c r="J23" s="145"/>
      <c r="K23" s="53">
        <v>0</v>
      </c>
      <c r="L23" s="63">
        <v>0</v>
      </c>
      <c r="M23" s="64">
        <v>0</v>
      </c>
      <c r="N23" s="65">
        <v>0</v>
      </c>
      <c r="O23" s="116">
        <v>0</v>
      </c>
      <c r="P23" s="22"/>
      <c r="Q23" s="22"/>
    </row>
    <row r="24" spans="1:20" ht="144.75" customHeight="1" x14ac:dyDescent="0.25">
      <c r="A24" s="213"/>
      <c r="B24" s="204" t="s">
        <v>133</v>
      </c>
      <c r="C24" s="144" t="s">
        <v>193</v>
      </c>
      <c r="D24" s="68" t="s">
        <v>150</v>
      </c>
      <c r="E24" s="69">
        <v>46387</v>
      </c>
      <c r="F24" s="215" t="s">
        <v>268</v>
      </c>
      <c r="G24" s="134" t="s">
        <v>13</v>
      </c>
      <c r="H24" s="152" t="s">
        <v>13</v>
      </c>
      <c r="I24" s="153" t="s">
        <v>13</v>
      </c>
      <c r="J24" s="153"/>
      <c r="K24" s="70"/>
      <c r="L24" s="75"/>
      <c r="M24" s="76"/>
      <c r="N24" s="77"/>
      <c r="O24" s="78"/>
      <c r="P24" s="24"/>
      <c r="Q24" s="24"/>
    </row>
    <row r="25" spans="1:20" ht="18.75" x14ac:dyDescent="0.25">
      <c r="A25" s="394" t="s">
        <v>213</v>
      </c>
      <c r="B25" s="292" t="s">
        <v>134</v>
      </c>
      <c r="C25" s="238" t="s">
        <v>193</v>
      </c>
      <c r="D25" s="295" t="s">
        <v>149</v>
      </c>
      <c r="E25" s="226">
        <v>46387</v>
      </c>
      <c r="F25" s="256" t="s">
        <v>194</v>
      </c>
      <c r="G25" s="66" t="s">
        <v>9</v>
      </c>
      <c r="H25" s="59">
        <f t="shared" ref="H25:I36" si="8">SUM(K25:P25)</f>
        <v>0</v>
      </c>
      <c r="I25" s="59">
        <f t="shared" si="8"/>
        <v>0</v>
      </c>
      <c r="J25" s="145"/>
      <c r="K25" s="48">
        <f>K26+K27+K28+K29</f>
        <v>0</v>
      </c>
      <c r="L25" s="48">
        <f>L26+L27+L28+L29</f>
        <v>0</v>
      </c>
      <c r="M25" s="48">
        <f>M26+M27+M28+M29</f>
        <v>0</v>
      </c>
      <c r="N25" s="48">
        <f>SUM(N26:N29)</f>
        <v>0</v>
      </c>
      <c r="O25" s="52">
        <f>SUM(O26:O29)</f>
        <v>0</v>
      </c>
      <c r="P25" s="21">
        <f>SUM(P26:P29)</f>
        <v>0</v>
      </c>
      <c r="Q25" s="21"/>
    </row>
    <row r="26" spans="1:20" ht="18.75" x14ac:dyDescent="0.25">
      <c r="A26" s="389"/>
      <c r="B26" s="293"/>
      <c r="C26" s="239"/>
      <c r="D26" s="296"/>
      <c r="E26" s="227"/>
      <c r="F26" s="257"/>
      <c r="G26" s="67" t="s">
        <v>180</v>
      </c>
      <c r="H26" s="59">
        <f t="shared" si="8"/>
        <v>0</v>
      </c>
      <c r="I26" s="59">
        <f t="shared" si="8"/>
        <v>0</v>
      </c>
      <c r="J26" s="145"/>
      <c r="K26" s="53">
        <v>0</v>
      </c>
      <c r="L26" s="63">
        <v>0</v>
      </c>
      <c r="M26" s="64">
        <v>0</v>
      </c>
      <c r="N26" s="65">
        <v>0</v>
      </c>
      <c r="O26" s="116">
        <v>0</v>
      </c>
      <c r="P26" s="22"/>
      <c r="Q26" s="22"/>
    </row>
    <row r="27" spans="1:20" ht="18.75" x14ac:dyDescent="0.25">
      <c r="A27" s="389"/>
      <c r="B27" s="293"/>
      <c r="C27" s="239"/>
      <c r="D27" s="296"/>
      <c r="E27" s="227"/>
      <c r="F27" s="257"/>
      <c r="G27" s="66" t="s">
        <v>10</v>
      </c>
      <c r="H27" s="59">
        <f t="shared" si="8"/>
        <v>0</v>
      </c>
      <c r="I27" s="59">
        <f t="shared" si="8"/>
        <v>0</v>
      </c>
      <c r="J27" s="145"/>
      <c r="K27" s="53">
        <v>0</v>
      </c>
      <c r="L27" s="63">
        <v>0</v>
      </c>
      <c r="M27" s="64">
        <v>0</v>
      </c>
      <c r="N27" s="65">
        <v>0</v>
      </c>
      <c r="O27" s="116">
        <v>0</v>
      </c>
      <c r="P27" s="22"/>
      <c r="Q27" s="22"/>
    </row>
    <row r="28" spans="1:20" ht="18.75" x14ac:dyDescent="0.25">
      <c r="A28" s="389"/>
      <c r="B28" s="293"/>
      <c r="C28" s="239"/>
      <c r="D28" s="296"/>
      <c r="E28" s="227"/>
      <c r="F28" s="257"/>
      <c r="G28" s="66" t="s">
        <v>11</v>
      </c>
      <c r="H28" s="59">
        <f t="shared" si="8"/>
        <v>0</v>
      </c>
      <c r="I28" s="59">
        <f t="shared" si="8"/>
        <v>0</v>
      </c>
      <c r="J28" s="145"/>
      <c r="K28" s="53">
        <v>0</v>
      </c>
      <c r="L28" s="63">
        <v>0</v>
      </c>
      <c r="M28" s="64">
        <v>0</v>
      </c>
      <c r="N28" s="65">
        <v>0</v>
      </c>
      <c r="O28" s="116">
        <v>0</v>
      </c>
      <c r="P28" s="22"/>
      <c r="Q28" s="22"/>
    </row>
    <row r="29" spans="1:20" ht="57" customHeight="1" x14ac:dyDescent="0.25">
      <c r="A29" s="390"/>
      <c r="B29" s="294"/>
      <c r="C29" s="240"/>
      <c r="D29" s="297"/>
      <c r="E29" s="228"/>
      <c r="F29" s="258"/>
      <c r="G29" s="66" t="s">
        <v>12</v>
      </c>
      <c r="H29" s="59">
        <f t="shared" si="8"/>
        <v>0</v>
      </c>
      <c r="I29" s="59">
        <f t="shared" si="8"/>
        <v>0</v>
      </c>
      <c r="J29" s="145"/>
      <c r="K29" s="53">
        <v>0</v>
      </c>
      <c r="L29" s="63">
        <v>0</v>
      </c>
      <c r="M29" s="64">
        <v>0</v>
      </c>
      <c r="N29" s="65">
        <v>0</v>
      </c>
      <c r="O29" s="116">
        <v>0</v>
      </c>
      <c r="P29" s="22"/>
      <c r="Q29" s="22"/>
    </row>
    <row r="30" spans="1:20" ht="140.25" customHeight="1" x14ac:dyDescent="0.25">
      <c r="A30" s="213"/>
      <c r="B30" s="204" t="s">
        <v>135</v>
      </c>
      <c r="C30" s="144" t="s">
        <v>193</v>
      </c>
      <c r="D30" s="68" t="s">
        <v>151</v>
      </c>
      <c r="E30" s="69">
        <v>46387</v>
      </c>
      <c r="F30" s="215" t="s">
        <v>269</v>
      </c>
      <c r="G30" s="134" t="s">
        <v>13</v>
      </c>
      <c r="H30" s="134" t="s">
        <v>13</v>
      </c>
      <c r="I30" s="144" t="s">
        <v>13</v>
      </c>
      <c r="J30" s="144"/>
      <c r="K30" s="70"/>
      <c r="L30" s="71"/>
      <c r="M30" s="72"/>
      <c r="N30" s="73"/>
      <c r="O30" s="74"/>
      <c r="P30" s="23"/>
      <c r="Q30" s="23"/>
    </row>
    <row r="31" spans="1:20" ht="18.75" x14ac:dyDescent="0.25">
      <c r="A31" s="388" t="s">
        <v>214</v>
      </c>
      <c r="B31" s="304" t="s">
        <v>57</v>
      </c>
      <c r="C31" s="286" t="s">
        <v>13</v>
      </c>
      <c r="D31" s="307" t="s">
        <v>118</v>
      </c>
      <c r="E31" s="310">
        <v>46387</v>
      </c>
      <c r="F31" s="310" t="s">
        <v>13</v>
      </c>
      <c r="G31" s="58" t="s">
        <v>9</v>
      </c>
      <c r="H31" s="59">
        <f t="shared" si="8"/>
        <v>230664.8</v>
      </c>
      <c r="I31" s="145">
        <f>I32+I33+I34+I35</f>
        <v>230664.8</v>
      </c>
      <c r="J31" s="145"/>
      <c r="K31" s="48">
        <f>K32+K33+K34+K35</f>
        <v>0</v>
      </c>
      <c r="L31" s="48">
        <f>L32+L33+L34+L35</f>
        <v>0</v>
      </c>
      <c r="M31" s="48">
        <f>M32+M33+M34+M35</f>
        <v>0</v>
      </c>
      <c r="N31" s="48">
        <f>SUM(N32:N35)</f>
        <v>0</v>
      </c>
      <c r="O31" s="52">
        <f>SUM(O32:O35)</f>
        <v>230664.8</v>
      </c>
      <c r="P31" s="21">
        <f>SUM(P32:P35)</f>
        <v>0</v>
      </c>
      <c r="Q31" s="21"/>
    </row>
    <row r="32" spans="1:20" ht="18.75" x14ac:dyDescent="0.25">
      <c r="A32" s="389"/>
      <c r="B32" s="305"/>
      <c r="C32" s="287"/>
      <c r="D32" s="308"/>
      <c r="E32" s="310"/>
      <c r="F32" s="310"/>
      <c r="G32" s="62" t="s">
        <v>180</v>
      </c>
      <c r="H32" s="59">
        <f>SUM(K32:P32)</f>
        <v>33345.800000000003</v>
      </c>
      <c r="I32" s="145">
        <f>I49</f>
        <v>33345.800000000003</v>
      </c>
      <c r="J32" s="145"/>
      <c r="K32" s="53">
        <v>0</v>
      </c>
      <c r="L32" s="63">
        <v>0</v>
      </c>
      <c r="M32" s="64">
        <v>0</v>
      </c>
      <c r="N32" s="65">
        <v>0</v>
      </c>
      <c r="O32" s="123">
        <f>O49</f>
        <v>33345.800000000003</v>
      </c>
      <c r="P32" s="22">
        <v>0</v>
      </c>
      <c r="Q32" s="22"/>
    </row>
    <row r="33" spans="1:17" ht="18.75" x14ac:dyDescent="0.25">
      <c r="A33" s="389"/>
      <c r="B33" s="305"/>
      <c r="C33" s="287"/>
      <c r="D33" s="308"/>
      <c r="E33" s="310"/>
      <c r="F33" s="310"/>
      <c r="G33" s="58" t="s">
        <v>10</v>
      </c>
      <c r="H33" s="59">
        <f t="shared" si="8"/>
        <v>197319</v>
      </c>
      <c r="I33" s="145">
        <f t="shared" ref="I33:I35" si="9">I50</f>
        <v>197319</v>
      </c>
      <c r="J33" s="145"/>
      <c r="K33" s="53">
        <v>0</v>
      </c>
      <c r="L33" s="63">
        <v>0</v>
      </c>
      <c r="M33" s="64">
        <v>0</v>
      </c>
      <c r="N33" s="65">
        <v>0</v>
      </c>
      <c r="O33" s="123">
        <f>O50</f>
        <v>197319</v>
      </c>
      <c r="P33" s="22">
        <v>0</v>
      </c>
      <c r="Q33" s="22"/>
    </row>
    <row r="34" spans="1:17" ht="18.75" x14ac:dyDescent="0.25">
      <c r="A34" s="389"/>
      <c r="B34" s="305"/>
      <c r="C34" s="287"/>
      <c r="D34" s="308"/>
      <c r="E34" s="310"/>
      <c r="F34" s="310"/>
      <c r="G34" s="58" t="s">
        <v>11</v>
      </c>
      <c r="H34" s="59">
        <f t="shared" si="8"/>
        <v>0</v>
      </c>
      <c r="I34" s="145">
        <f t="shared" si="9"/>
        <v>0</v>
      </c>
      <c r="J34" s="145"/>
      <c r="K34" s="53">
        <v>0</v>
      </c>
      <c r="L34" s="63">
        <v>0</v>
      </c>
      <c r="M34" s="64">
        <v>0</v>
      </c>
      <c r="N34" s="65">
        <v>0</v>
      </c>
      <c r="O34" s="115">
        <f t="shared" ref="O34:O35" si="10">O51</f>
        <v>0</v>
      </c>
      <c r="P34" s="22">
        <v>0</v>
      </c>
      <c r="Q34" s="22"/>
    </row>
    <row r="35" spans="1:17" ht="18.75" x14ac:dyDescent="0.25">
      <c r="A35" s="390"/>
      <c r="B35" s="306"/>
      <c r="C35" s="288"/>
      <c r="D35" s="309"/>
      <c r="E35" s="310"/>
      <c r="F35" s="310"/>
      <c r="G35" s="58" t="s">
        <v>12</v>
      </c>
      <c r="H35" s="59">
        <f t="shared" si="8"/>
        <v>0</v>
      </c>
      <c r="I35" s="145">
        <f t="shared" si="9"/>
        <v>0</v>
      </c>
      <c r="J35" s="145"/>
      <c r="K35" s="53">
        <v>0</v>
      </c>
      <c r="L35" s="63">
        <v>0</v>
      </c>
      <c r="M35" s="64">
        <v>0</v>
      </c>
      <c r="N35" s="65">
        <v>0</v>
      </c>
      <c r="O35" s="115">
        <f t="shared" si="10"/>
        <v>0</v>
      </c>
      <c r="P35" s="22">
        <v>0</v>
      </c>
      <c r="Q35" s="22"/>
    </row>
    <row r="36" spans="1:17" ht="18.75" customHeight="1" x14ac:dyDescent="0.25">
      <c r="A36" s="388" t="s">
        <v>215</v>
      </c>
      <c r="B36" s="311" t="s">
        <v>58</v>
      </c>
      <c r="C36" s="298" t="s">
        <v>193</v>
      </c>
      <c r="D36" s="244" t="s">
        <v>168</v>
      </c>
      <c r="E36" s="314">
        <v>46387</v>
      </c>
      <c r="F36" s="315" t="s">
        <v>194</v>
      </c>
      <c r="G36" s="79" t="s">
        <v>9</v>
      </c>
      <c r="H36" s="110">
        <f t="shared" si="8"/>
        <v>0</v>
      </c>
      <c r="I36" s="110">
        <f t="shared" si="8"/>
        <v>0</v>
      </c>
      <c r="J36" s="146"/>
      <c r="K36" s="48">
        <f>K37+K38+K39+K40</f>
        <v>0</v>
      </c>
      <c r="L36" s="48">
        <f>L37+L38+L39+L40</f>
        <v>0</v>
      </c>
      <c r="M36" s="48">
        <f>M37+M38+M39+M40</f>
        <v>0</v>
      </c>
      <c r="N36" s="48">
        <f>SUM(N37:N40)</f>
        <v>0</v>
      </c>
      <c r="O36" s="52">
        <f>SUM(O37:O40)</f>
        <v>0</v>
      </c>
      <c r="P36" s="21">
        <f>SUM(P37:P40)</f>
        <v>0</v>
      </c>
      <c r="Q36" s="21"/>
    </row>
    <row r="37" spans="1:17" ht="18.75" x14ac:dyDescent="0.25">
      <c r="A37" s="389"/>
      <c r="B37" s="311"/>
      <c r="C37" s="299"/>
      <c r="D37" s="312"/>
      <c r="E37" s="314"/>
      <c r="F37" s="315"/>
      <c r="G37" s="130" t="s">
        <v>180</v>
      </c>
      <c r="H37" s="100">
        <f>SUM(M41+K37+L37+M37+N37+O37+P37)</f>
        <v>0</v>
      </c>
      <c r="I37" s="100">
        <f>SUM(N41+L37+M37+N37+O37+P37+Q37)</f>
        <v>0</v>
      </c>
      <c r="J37" s="147"/>
      <c r="K37" s="53">
        <v>0</v>
      </c>
      <c r="L37" s="54">
        <v>0</v>
      </c>
      <c r="M37" s="55">
        <v>0</v>
      </c>
      <c r="N37" s="56">
        <v>0</v>
      </c>
      <c r="O37" s="57">
        <v>0</v>
      </c>
      <c r="P37" s="23">
        <v>0</v>
      </c>
      <c r="Q37" s="23"/>
    </row>
    <row r="38" spans="1:17" ht="18.75" x14ac:dyDescent="0.25">
      <c r="A38" s="389"/>
      <c r="B38" s="311"/>
      <c r="C38" s="299"/>
      <c r="D38" s="312"/>
      <c r="E38" s="314"/>
      <c r="F38" s="315"/>
      <c r="G38" s="80" t="s">
        <v>10</v>
      </c>
      <c r="H38" s="100">
        <f t="shared" ref="H38:I40" si="11">K38+L38+M38+N38+O38+P38</f>
        <v>0</v>
      </c>
      <c r="I38" s="100">
        <f t="shared" si="11"/>
        <v>0</v>
      </c>
      <c r="J38" s="147"/>
      <c r="K38" s="53">
        <v>0</v>
      </c>
      <c r="L38" s="54">
        <v>0</v>
      </c>
      <c r="M38" s="55">
        <v>0</v>
      </c>
      <c r="N38" s="56">
        <v>0</v>
      </c>
      <c r="O38" s="57">
        <v>0</v>
      </c>
      <c r="P38" s="23">
        <v>0</v>
      </c>
      <c r="Q38" s="23"/>
    </row>
    <row r="39" spans="1:17" ht="18.75" x14ac:dyDescent="0.25">
      <c r="A39" s="389"/>
      <c r="B39" s="311"/>
      <c r="C39" s="299"/>
      <c r="D39" s="312"/>
      <c r="E39" s="314"/>
      <c r="F39" s="315"/>
      <c r="G39" s="80" t="s">
        <v>11</v>
      </c>
      <c r="H39" s="100">
        <f t="shared" si="11"/>
        <v>0</v>
      </c>
      <c r="I39" s="100">
        <f t="shared" si="11"/>
        <v>0</v>
      </c>
      <c r="J39" s="147"/>
      <c r="K39" s="53">
        <v>0</v>
      </c>
      <c r="L39" s="54">
        <v>0</v>
      </c>
      <c r="M39" s="55">
        <v>0</v>
      </c>
      <c r="N39" s="56">
        <v>0</v>
      </c>
      <c r="O39" s="57">
        <v>0</v>
      </c>
      <c r="P39" s="23">
        <v>0</v>
      </c>
      <c r="Q39" s="23"/>
    </row>
    <row r="40" spans="1:17" ht="18.75" x14ac:dyDescent="0.25">
      <c r="A40" s="390"/>
      <c r="B40" s="311"/>
      <c r="C40" s="300"/>
      <c r="D40" s="313"/>
      <c r="E40" s="314"/>
      <c r="F40" s="315"/>
      <c r="G40" s="80" t="s">
        <v>12</v>
      </c>
      <c r="H40" s="100">
        <f t="shared" si="11"/>
        <v>0</v>
      </c>
      <c r="I40" s="100">
        <f t="shared" si="11"/>
        <v>0</v>
      </c>
      <c r="J40" s="147"/>
      <c r="K40" s="53">
        <v>0</v>
      </c>
      <c r="L40" s="54">
        <v>0</v>
      </c>
      <c r="M40" s="55">
        <v>0</v>
      </c>
      <c r="N40" s="56">
        <v>0</v>
      </c>
      <c r="O40" s="57">
        <v>0</v>
      </c>
      <c r="P40" s="23">
        <v>0</v>
      </c>
      <c r="Q40" s="23"/>
    </row>
    <row r="41" spans="1:17" ht="154.5" customHeight="1" x14ac:dyDescent="0.25">
      <c r="A41" s="213"/>
      <c r="B41" s="205" t="s">
        <v>80</v>
      </c>
      <c r="C41" s="150" t="s">
        <v>196</v>
      </c>
      <c r="D41" s="126" t="s">
        <v>168</v>
      </c>
      <c r="E41" s="81" t="s">
        <v>14</v>
      </c>
      <c r="F41" s="214" t="s">
        <v>270</v>
      </c>
      <c r="G41" s="81" t="s">
        <v>13</v>
      </c>
      <c r="H41" s="152" t="s">
        <v>13</v>
      </c>
      <c r="I41" s="153" t="s">
        <v>13</v>
      </c>
      <c r="J41" s="153"/>
      <c r="K41" s="70"/>
      <c r="L41" s="75"/>
      <c r="M41" s="76"/>
      <c r="N41" s="77"/>
      <c r="O41" s="78"/>
      <c r="P41" s="24"/>
      <c r="Q41" s="24"/>
    </row>
    <row r="42" spans="1:17" ht="18.75" x14ac:dyDescent="0.25">
      <c r="A42" s="388" t="s">
        <v>216</v>
      </c>
      <c r="B42" s="316" t="s">
        <v>79</v>
      </c>
      <c r="C42" s="298" t="s">
        <v>193</v>
      </c>
      <c r="D42" s="245" t="s">
        <v>15</v>
      </c>
      <c r="E42" s="314">
        <v>46387</v>
      </c>
      <c r="F42" s="315" t="s">
        <v>194</v>
      </c>
      <c r="G42" s="79" t="s">
        <v>9</v>
      </c>
      <c r="H42" s="110">
        <f t="shared" ref="H42:I102" si="12">SUM(K42:P42)</f>
        <v>0</v>
      </c>
      <c r="I42" s="110">
        <f t="shared" si="12"/>
        <v>0</v>
      </c>
      <c r="J42" s="146"/>
      <c r="K42" s="48">
        <f>K43+K44+K45+K46</f>
        <v>0</v>
      </c>
      <c r="L42" s="48">
        <f>L43+L44+L45+L46</f>
        <v>0</v>
      </c>
      <c r="M42" s="48">
        <f>M43+M44+M45+M46</f>
        <v>0</v>
      </c>
      <c r="N42" s="48">
        <f>SUM(N43:N46)</f>
        <v>0</v>
      </c>
      <c r="O42" s="52">
        <f>SUM(O43:O46)</f>
        <v>0</v>
      </c>
      <c r="P42" s="21">
        <f>SUM(P43:P46)</f>
        <v>0</v>
      </c>
      <c r="Q42" s="21"/>
    </row>
    <row r="43" spans="1:17" ht="18.75" x14ac:dyDescent="0.25">
      <c r="A43" s="389"/>
      <c r="B43" s="316"/>
      <c r="C43" s="299"/>
      <c r="D43" s="312"/>
      <c r="E43" s="314"/>
      <c r="F43" s="315"/>
      <c r="G43" s="130" t="s">
        <v>181</v>
      </c>
      <c r="H43" s="100">
        <f t="shared" si="12"/>
        <v>0</v>
      </c>
      <c r="I43" s="100">
        <f t="shared" si="12"/>
        <v>0</v>
      </c>
      <c r="J43" s="147"/>
      <c r="K43" s="53">
        <v>0</v>
      </c>
      <c r="L43" s="54">
        <v>0</v>
      </c>
      <c r="M43" s="55">
        <v>0</v>
      </c>
      <c r="N43" s="56">
        <v>0</v>
      </c>
      <c r="O43" s="57">
        <v>0</v>
      </c>
      <c r="P43" s="23">
        <v>0</v>
      </c>
      <c r="Q43" s="23"/>
    </row>
    <row r="44" spans="1:17" ht="18.75" x14ac:dyDescent="0.25">
      <c r="A44" s="389"/>
      <c r="B44" s="316"/>
      <c r="C44" s="299"/>
      <c r="D44" s="312"/>
      <c r="E44" s="314"/>
      <c r="F44" s="315"/>
      <c r="G44" s="80" t="s">
        <v>10</v>
      </c>
      <c r="H44" s="100">
        <f t="shared" si="12"/>
        <v>0</v>
      </c>
      <c r="I44" s="100">
        <f t="shared" si="12"/>
        <v>0</v>
      </c>
      <c r="J44" s="147"/>
      <c r="K44" s="53">
        <v>0</v>
      </c>
      <c r="L44" s="54">
        <v>0</v>
      </c>
      <c r="M44" s="55">
        <v>0</v>
      </c>
      <c r="N44" s="56">
        <v>0</v>
      </c>
      <c r="O44" s="57">
        <v>0</v>
      </c>
      <c r="P44" s="23">
        <v>0</v>
      </c>
      <c r="Q44" s="23"/>
    </row>
    <row r="45" spans="1:17" ht="18.75" x14ac:dyDescent="0.25">
      <c r="A45" s="389"/>
      <c r="B45" s="316"/>
      <c r="C45" s="299"/>
      <c r="D45" s="312"/>
      <c r="E45" s="314"/>
      <c r="F45" s="315"/>
      <c r="G45" s="80" t="s">
        <v>11</v>
      </c>
      <c r="H45" s="100">
        <f t="shared" si="12"/>
        <v>0</v>
      </c>
      <c r="I45" s="100">
        <f t="shared" si="12"/>
        <v>0</v>
      </c>
      <c r="J45" s="147"/>
      <c r="K45" s="53">
        <v>0</v>
      </c>
      <c r="L45" s="54">
        <v>0</v>
      </c>
      <c r="M45" s="55">
        <v>0</v>
      </c>
      <c r="N45" s="56">
        <v>0</v>
      </c>
      <c r="O45" s="57">
        <v>0</v>
      </c>
      <c r="P45" s="23">
        <v>0</v>
      </c>
      <c r="Q45" s="23"/>
    </row>
    <row r="46" spans="1:17" ht="18.75" x14ac:dyDescent="0.25">
      <c r="A46" s="390"/>
      <c r="B46" s="317"/>
      <c r="C46" s="300"/>
      <c r="D46" s="313"/>
      <c r="E46" s="314"/>
      <c r="F46" s="315"/>
      <c r="G46" s="80" t="s">
        <v>12</v>
      </c>
      <c r="H46" s="100">
        <f t="shared" si="12"/>
        <v>0</v>
      </c>
      <c r="I46" s="100">
        <f t="shared" si="12"/>
        <v>0</v>
      </c>
      <c r="J46" s="147"/>
      <c r="K46" s="53">
        <v>0</v>
      </c>
      <c r="L46" s="54">
        <v>0</v>
      </c>
      <c r="M46" s="55">
        <v>0</v>
      </c>
      <c r="N46" s="56">
        <v>0</v>
      </c>
      <c r="O46" s="57">
        <v>0</v>
      </c>
      <c r="P46" s="23">
        <v>0</v>
      </c>
      <c r="Q46" s="23"/>
    </row>
    <row r="47" spans="1:17" ht="171.75" customHeight="1" x14ac:dyDescent="0.25">
      <c r="A47" s="213"/>
      <c r="B47" s="206" t="s">
        <v>81</v>
      </c>
      <c r="C47" s="222" t="s">
        <v>196</v>
      </c>
      <c r="D47" s="82" t="s">
        <v>15</v>
      </c>
      <c r="E47" s="81" t="s">
        <v>16</v>
      </c>
      <c r="F47" s="220" t="s">
        <v>300</v>
      </c>
      <c r="G47" s="81" t="s">
        <v>13</v>
      </c>
      <c r="H47" s="140" t="s">
        <v>13</v>
      </c>
      <c r="I47" s="151" t="s">
        <v>13</v>
      </c>
      <c r="J47" s="185"/>
      <c r="K47" s="70"/>
      <c r="L47" s="71"/>
      <c r="M47" s="72"/>
      <c r="N47" s="73"/>
      <c r="O47" s="74"/>
      <c r="P47" s="23"/>
      <c r="Q47" s="23"/>
    </row>
    <row r="48" spans="1:17" ht="18.75" customHeight="1" x14ac:dyDescent="0.25">
      <c r="A48" s="388" t="s">
        <v>217</v>
      </c>
      <c r="B48" s="317" t="s">
        <v>130</v>
      </c>
      <c r="C48" s="298" t="s">
        <v>193</v>
      </c>
      <c r="D48" s="318" t="s">
        <v>169</v>
      </c>
      <c r="E48" s="314">
        <v>46387</v>
      </c>
      <c r="F48" s="315" t="s">
        <v>194</v>
      </c>
      <c r="G48" s="79" t="s">
        <v>9</v>
      </c>
      <c r="H48" s="110">
        <f t="shared" si="12"/>
        <v>230664.8</v>
      </c>
      <c r="I48" s="146">
        <f>I49+I50+I51+I52</f>
        <v>230664.8</v>
      </c>
      <c r="J48" s="146"/>
      <c r="K48" s="48">
        <f>K49+K50+K51+K52</f>
        <v>0</v>
      </c>
      <c r="L48" s="48">
        <f>L49+L50+L51+L52</f>
        <v>0</v>
      </c>
      <c r="M48" s="48">
        <f>M49+M50+M51+M52</f>
        <v>0</v>
      </c>
      <c r="N48" s="48">
        <f>SUM(N49:N52)</f>
        <v>0</v>
      </c>
      <c r="O48" s="52">
        <f>SUM(O49:O52)</f>
        <v>230664.8</v>
      </c>
      <c r="P48" s="21">
        <f>SUM(P49:P52)</f>
        <v>0</v>
      </c>
      <c r="Q48" s="21"/>
    </row>
    <row r="49" spans="1:17" ht="18.75" x14ac:dyDescent="0.25">
      <c r="A49" s="389"/>
      <c r="B49" s="317"/>
      <c r="C49" s="299"/>
      <c r="D49" s="319"/>
      <c r="E49" s="314"/>
      <c r="F49" s="315"/>
      <c r="G49" s="130" t="s">
        <v>181</v>
      </c>
      <c r="H49" s="100">
        <f t="shared" si="12"/>
        <v>33345.800000000003</v>
      </c>
      <c r="I49" s="147">
        <v>33345.800000000003</v>
      </c>
      <c r="J49" s="147"/>
      <c r="K49" s="53">
        <v>0</v>
      </c>
      <c r="L49" s="54">
        <v>0</v>
      </c>
      <c r="M49" s="55">
        <v>0</v>
      </c>
      <c r="N49" s="56">
        <v>0</v>
      </c>
      <c r="O49" s="123">
        <v>33345.800000000003</v>
      </c>
      <c r="P49" s="23">
        <v>0</v>
      </c>
      <c r="Q49" s="23"/>
    </row>
    <row r="50" spans="1:17" ht="18.75" x14ac:dyDescent="0.25">
      <c r="A50" s="389"/>
      <c r="B50" s="317"/>
      <c r="C50" s="299"/>
      <c r="D50" s="319"/>
      <c r="E50" s="314"/>
      <c r="F50" s="315"/>
      <c r="G50" s="80" t="s">
        <v>10</v>
      </c>
      <c r="H50" s="100">
        <f t="shared" si="12"/>
        <v>197319</v>
      </c>
      <c r="I50" s="147">
        <v>197319</v>
      </c>
      <c r="J50" s="147"/>
      <c r="K50" s="53">
        <v>0</v>
      </c>
      <c r="L50" s="54">
        <v>0</v>
      </c>
      <c r="M50" s="55">
        <v>0</v>
      </c>
      <c r="N50" s="56">
        <v>0</v>
      </c>
      <c r="O50" s="123">
        <v>197319</v>
      </c>
      <c r="P50" s="23">
        <v>0</v>
      </c>
      <c r="Q50" s="23"/>
    </row>
    <row r="51" spans="1:17" ht="18.75" x14ac:dyDescent="0.25">
      <c r="A51" s="389"/>
      <c r="B51" s="317"/>
      <c r="C51" s="299"/>
      <c r="D51" s="319"/>
      <c r="E51" s="314"/>
      <c r="F51" s="315"/>
      <c r="G51" s="80" t="s">
        <v>11</v>
      </c>
      <c r="H51" s="100">
        <f t="shared" si="12"/>
        <v>0</v>
      </c>
      <c r="I51" s="147">
        <v>0</v>
      </c>
      <c r="J51" s="147"/>
      <c r="K51" s="53">
        <v>0</v>
      </c>
      <c r="L51" s="54">
        <v>0</v>
      </c>
      <c r="M51" s="55">
        <v>0</v>
      </c>
      <c r="N51" s="56">
        <v>0</v>
      </c>
      <c r="O51" s="57">
        <v>0</v>
      </c>
      <c r="P51" s="23">
        <v>0</v>
      </c>
      <c r="Q51" s="23"/>
    </row>
    <row r="52" spans="1:17" ht="82.5" customHeight="1" x14ac:dyDescent="0.25">
      <c r="A52" s="390"/>
      <c r="B52" s="317"/>
      <c r="C52" s="300"/>
      <c r="D52" s="320"/>
      <c r="E52" s="314"/>
      <c r="F52" s="315"/>
      <c r="G52" s="80" t="s">
        <v>12</v>
      </c>
      <c r="H52" s="100">
        <f t="shared" si="12"/>
        <v>0</v>
      </c>
      <c r="I52" s="147">
        <v>0</v>
      </c>
      <c r="J52" s="147"/>
      <c r="K52" s="53">
        <v>0</v>
      </c>
      <c r="L52" s="54">
        <v>0</v>
      </c>
      <c r="M52" s="55">
        <v>0</v>
      </c>
      <c r="N52" s="56">
        <v>0</v>
      </c>
      <c r="O52" s="57">
        <v>0</v>
      </c>
      <c r="P52" s="23">
        <v>0</v>
      </c>
      <c r="Q52" s="23"/>
    </row>
    <row r="53" spans="1:17" ht="112.5" x14ac:dyDescent="0.25">
      <c r="A53" s="213"/>
      <c r="B53" s="207" t="s">
        <v>82</v>
      </c>
      <c r="C53" s="162" t="s">
        <v>193</v>
      </c>
      <c r="D53" s="82" t="s">
        <v>15</v>
      </c>
      <c r="E53" s="138">
        <v>46387</v>
      </c>
      <c r="F53" s="217" t="s">
        <v>271</v>
      </c>
      <c r="G53" s="81" t="s">
        <v>13</v>
      </c>
      <c r="H53" s="140" t="s">
        <v>13</v>
      </c>
      <c r="I53" s="151" t="s">
        <v>13</v>
      </c>
      <c r="J53" s="185"/>
      <c r="K53" s="70"/>
      <c r="L53" s="71"/>
      <c r="M53" s="72"/>
      <c r="N53" s="73"/>
      <c r="O53" s="74"/>
      <c r="P53" s="23"/>
      <c r="Q53" s="23"/>
    </row>
    <row r="54" spans="1:17" ht="132.75" customHeight="1" x14ac:dyDescent="0.25">
      <c r="A54" s="213"/>
      <c r="B54" s="207" t="s">
        <v>99</v>
      </c>
      <c r="C54" s="163" t="s">
        <v>193</v>
      </c>
      <c r="D54" s="128" t="s">
        <v>168</v>
      </c>
      <c r="E54" s="138">
        <v>46387</v>
      </c>
      <c r="F54" s="118" t="s">
        <v>288</v>
      </c>
      <c r="G54" s="81" t="s">
        <v>13</v>
      </c>
      <c r="H54" s="140" t="s">
        <v>13</v>
      </c>
      <c r="I54" s="151" t="s">
        <v>13</v>
      </c>
      <c r="J54" s="185"/>
      <c r="K54" s="70"/>
      <c r="L54" s="71"/>
      <c r="M54" s="72"/>
      <c r="N54" s="73"/>
      <c r="O54" s="74"/>
      <c r="P54" s="23"/>
      <c r="Q54" s="23"/>
    </row>
    <row r="55" spans="1:17" ht="18.75" customHeight="1" x14ac:dyDescent="0.25">
      <c r="A55" s="388" t="s">
        <v>218</v>
      </c>
      <c r="B55" s="325" t="s">
        <v>59</v>
      </c>
      <c r="C55" s="321" t="s">
        <v>13</v>
      </c>
      <c r="D55" s="326" t="s">
        <v>118</v>
      </c>
      <c r="E55" s="310">
        <v>46387</v>
      </c>
      <c r="F55" s="310" t="s">
        <v>13</v>
      </c>
      <c r="G55" s="79" t="s">
        <v>9</v>
      </c>
      <c r="H55" s="110">
        <f t="shared" si="12"/>
        <v>17609.7</v>
      </c>
      <c r="I55" s="146">
        <f>I56+I57+I58+I59</f>
        <v>1599.3</v>
      </c>
      <c r="J55" s="146"/>
      <c r="K55" s="48">
        <f>SUM(K56:K59)</f>
        <v>0</v>
      </c>
      <c r="L55" s="49">
        <f>L56+L57+L58+L59</f>
        <v>0</v>
      </c>
      <c r="M55" s="50">
        <f>M56+M57+M58+M59</f>
        <v>0</v>
      </c>
      <c r="N55" s="51">
        <f>N56+N57+N58+N59</f>
        <v>0</v>
      </c>
      <c r="O55" s="52">
        <f>SUM(O56:O59)</f>
        <v>17609.7</v>
      </c>
      <c r="P55" s="18">
        <f>SUM(P56:P59)</f>
        <v>0</v>
      </c>
      <c r="Q55" s="18"/>
    </row>
    <row r="56" spans="1:17" ht="18.75" x14ac:dyDescent="0.25">
      <c r="A56" s="389"/>
      <c r="B56" s="325"/>
      <c r="C56" s="322"/>
      <c r="D56" s="326"/>
      <c r="E56" s="310"/>
      <c r="F56" s="310"/>
      <c r="G56" s="131" t="s">
        <v>181</v>
      </c>
      <c r="H56" s="100">
        <f t="shared" si="12"/>
        <v>17609.7</v>
      </c>
      <c r="I56" s="147">
        <f>I61</f>
        <v>1599.3</v>
      </c>
      <c r="J56" s="147"/>
      <c r="K56" s="53">
        <v>0</v>
      </c>
      <c r="L56" s="54">
        <v>0</v>
      </c>
      <c r="M56" s="55">
        <v>0</v>
      </c>
      <c r="N56" s="56">
        <v>0</v>
      </c>
      <c r="O56" s="57">
        <f t="shared" ref="O56:O59" si="13">O61</f>
        <v>17609.7</v>
      </c>
      <c r="P56" s="23">
        <v>0</v>
      </c>
      <c r="Q56" s="23"/>
    </row>
    <row r="57" spans="1:17" ht="18.75" x14ac:dyDescent="0.25">
      <c r="A57" s="389"/>
      <c r="B57" s="325"/>
      <c r="C57" s="322"/>
      <c r="D57" s="326"/>
      <c r="E57" s="310"/>
      <c r="F57" s="310"/>
      <c r="G57" s="83" t="s">
        <v>10</v>
      </c>
      <c r="H57" s="100">
        <f t="shared" si="12"/>
        <v>0</v>
      </c>
      <c r="I57" s="147">
        <f t="shared" ref="I57:I59" si="14">I62</f>
        <v>0</v>
      </c>
      <c r="J57" s="147"/>
      <c r="K57" s="53">
        <v>0</v>
      </c>
      <c r="L57" s="54">
        <v>0</v>
      </c>
      <c r="M57" s="55">
        <v>0</v>
      </c>
      <c r="N57" s="56">
        <v>0</v>
      </c>
      <c r="O57" s="57">
        <f t="shared" si="13"/>
        <v>0</v>
      </c>
      <c r="P57" s="23">
        <v>0</v>
      </c>
      <c r="Q57" s="23"/>
    </row>
    <row r="58" spans="1:17" ht="18.75" x14ac:dyDescent="0.25">
      <c r="A58" s="389"/>
      <c r="B58" s="325"/>
      <c r="C58" s="322"/>
      <c r="D58" s="326"/>
      <c r="E58" s="310"/>
      <c r="F58" s="310"/>
      <c r="G58" s="83" t="s">
        <v>11</v>
      </c>
      <c r="H58" s="100">
        <f t="shared" si="12"/>
        <v>0</v>
      </c>
      <c r="I58" s="147">
        <f t="shared" si="14"/>
        <v>0</v>
      </c>
      <c r="J58" s="147"/>
      <c r="K58" s="53">
        <v>0</v>
      </c>
      <c r="L58" s="54">
        <v>0</v>
      </c>
      <c r="M58" s="55">
        <v>0</v>
      </c>
      <c r="N58" s="56">
        <v>0</v>
      </c>
      <c r="O58" s="57">
        <f t="shared" si="13"/>
        <v>0</v>
      </c>
      <c r="P58" s="23">
        <v>0</v>
      </c>
      <c r="Q58" s="23"/>
    </row>
    <row r="59" spans="1:17" ht="18.75" x14ac:dyDescent="0.25">
      <c r="A59" s="390"/>
      <c r="B59" s="325"/>
      <c r="C59" s="323"/>
      <c r="D59" s="326"/>
      <c r="E59" s="310"/>
      <c r="F59" s="310"/>
      <c r="G59" s="83" t="s">
        <v>12</v>
      </c>
      <c r="H59" s="100">
        <f t="shared" si="12"/>
        <v>0</v>
      </c>
      <c r="I59" s="147">
        <f t="shared" si="14"/>
        <v>0</v>
      </c>
      <c r="J59" s="147"/>
      <c r="K59" s="53">
        <v>0</v>
      </c>
      <c r="L59" s="54">
        <v>0</v>
      </c>
      <c r="M59" s="55">
        <v>0</v>
      </c>
      <c r="N59" s="56">
        <v>0</v>
      </c>
      <c r="O59" s="57">
        <f t="shared" si="13"/>
        <v>0</v>
      </c>
      <c r="P59" s="23">
        <v>0</v>
      </c>
      <c r="Q59" s="23"/>
    </row>
    <row r="60" spans="1:17" ht="18.75" customHeight="1" x14ac:dyDescent="0.25">
      <c r="A60" s="388" t="s">
        <v>219</v>
      </c>
      <c r="B60" s="317" t="s">
        <v>60</v>
      </c>
      <c r="C60" s="298" t="s">
        <v>193</v>
      </c>
      <c r="D60" s="324" t="s">
        <v>168</v>
      </c>
      <c r="E60" s="310">
        <v>46387</v>
      </c>
      <c r="F60" s="310" t="s">
        <v>194</v>
      </c>
      <c r="G60" s="79" t="s">
        <v>9</v>
      </c>
      <c r="H60" s="110">
        <f>SUM(K60:P60)</f>
        <v>17609.7</v>
      </c>
      <c r="I60" s="146">
        <f>I61+I62+I63+I64</f>
        <v>1599.3</v>
      </c>
      <c r="J60" s="146"/>
      <c r="K60" s="48">
        <f t="shared" ref="K60:P60" si="15">K61+K62+K63+K64</f>
        <v>0</v>
      </c>
      <c r="L60" s="49">
        <f t="shared" si="15"/>
        <v>0</v>
      </c>
      <c r="M60" s="50">
        <f t="shared" si="15"/>
        <v>0</v>
      </c>
      <c r="N60" s="51">
        <f t="shared" si="15"/>
        <v>0</v>
      </c>
      <c r="O60" s="52">
        <f t="shared" si="15"/>
        <v>17609.7</v>
      </c>
      <c r="P60" s="18">
        <f t="shared" si="15"/>
        <v>0</v>
      </c>
      <c r="Q60" s="18"/>
    </row>
    <row r="61" spans="1:17" ht="18.75" x14ac:dyDescent="0.25">
      <c r="A61" s="389"/>
      <c r="B61" s="317"/>
      <c r="C61" s="299"/>
      <c r="D61" s="324"/>
      <c r="E61" s="310"/>
      <c r="F61" s="310"/>
      <c r="G61" s="130" t="s">
        <v>180</v>
      </c>
      <c r="H61" s="99">
        <f t="shared" si="12"/>
        <v>17609.7</v>
      </c>
      <c r="I61" s="148">
        <v>1599.3</v>
      </c>
      <c r="J61" s="148"/>
      <c r="K61" s="53">
        <v>0</v>
      </c>
      <c r="L61" s="54">
        <v>0</v>
      </c>
      <c r="M61" s="55">
        <v>0</v>
      </c>
      <c r="N61" s="56">
        <v>0</v>
      </c>
      <c r="O61" s="57">
        <v>17609.7</v>
      </c>
      <c r="P61" s="23">
        <v>0</v>
      </c>
      <c r="Q61" s="23"/>
    </row>
    <row r="62" spans="1:17" ht="18.75" x14ac:dyDescent="0.25">
      <c r="A62" s="389"/>
      <c r="B62" s="317"/>
      <c r="C62" s="299"/>
      <c r="D62" s="324"/>
      <c r="E62" s="310"/>
      <c r="F62" s="310"/>
      <c r="G62" s="80" t="s">
        <v>10</v>
      </c>
      <c r="H62" s="99">
        <f t="shared" si="12"/>
        <v>0</v>
      </c>
      <c r="I62" s="148">
        <v>0</v>
      </c>
      <c r="J62" s="148"/>
      <c r="K62" s="53">
        <v>0</v>
      </c>
      <c r="L62" s="54">
        <v>0</v>
      </c>
      <c r="M62" s="55">
        <v>0</v>
      </c>
      <c r="N62" s="56">
        <v>0</v>
      </c>
      <c r="O62" s="57">
        <v>0</v>
      </c>
      <c r="P62" s="23">
        <v>0</v>
      </c>
      <c r="Q62" s="23"/>
    </row>
    <row r="63" spans="1:17" ht="18.75" x14ac:dyDescent="0.25">
      <c r="A63" s="389"/>
      <c r="B63" s="317"/>
      <c r="C63" s="299"/>
      <c r="D63" s="324"/>
      <c r="E63" s="310"/>
      <c r="F63" s="310"/>
      <c r="G63" s="80" t="s">
        <v>11</v>
      </c>
      <c r="H63" s="99">
        <f t="shared" si="12"/>
        <v>0</v>
      </c>
      <c r="I63" s="148">
        <v>0</v>
      </c>
      <c r="J63" s="148"/>
      <c r="K63" s="53">
        <v>0</v>
      </c>
      <c r="L63" s="54">
        <v>0</v>
      </c>
      <c r="M63" s="55">
        <v>0</v>
      </c>
      <c r="N63" s="56">
        <v>0</v>
      </c>
      <c r="O63" s="57">
        <v>0</v>
      </c>
      <c r="P63" s="23">
        <v>0</v>
      </c>
      <c r="Q63" s="23"/>
    </row>
    <row r="64" spans="1:17" ht="18.75" x14ac:dyDescent="0.25">
      <c r="A64" s="390"/>
      <c r="B64" s="317"/>
      <c r="C64" s="300"/>
      <c r="D64" s="324"/>
      <c r="E64" s="310"/>
      <c r="F64" s="310"/>
      <c r="G64" s="80" t="s">
        <v>12</v>
      </c>
      <c r="H64" s="99">
        <f t="shared" si="12"/>
        <v>0</v>
      </c>
      <c r="I64" s="148">
        <v>0</v>
      </c>
      <c r="J64" s="148"/>
      <c r="K64" s="53">
        <v>0</v>
      </c>
      <c r="L64" s="54">
        <v>0</v>
      </c>
      <c r="M64" s="55">
        <v>0</v>
      </c>
      <c r="N64" s="56">
        <v>0</v>
      </c>
      <c r="O64" s="57">
        <v>0</v>
      </c>
      <c r="P64" s="23">
        <v>0</v>
      </c>
      <c r="Q64" s="23"/>
    </row>
    <row r="65" spans="1:17" ht="84" customHeight="1" x14ac:dyDescent="0.25">
      <c r="A65" s="213"/>
      <c r="B65" s="206" t="s">
        <v>100</v>
      </c>
      <c r="C65" s="163" t="s">
        <v>193</v>
      </c>
      <c r="D65" s="127" t="s">
        <v>168</v>
      </c>
      <c r="E65" s="138">
        <v>46387</v>
      </c>
      <c r="F65" s="118" t="s">
        <v>272</v>
      </c>
      <c r="G65" s="81" t="s">
        <v>13</v>
      </c>
      <c r="H65" s="140" t="s">
        <v>13</v>
      </c>
      <c r="I65" s="151" t="s">
        <v>13</v>
      </c>
      <c r="J65" s="185"/>
      <c r="K65" s="70"/>
      <c r="L65" s="71"/>
      <c r="M65" s="72"/>
      <c r="N65" s="73"/>
      <c r="O65" s="74"/>
      <c r="P65" s="23"/>
      <c r="Q65" s="23"/>
    </row>
    <row r="66" spans="1:17" ht="18.75" customHeight="1" x14ac:dyDescent="0.25">
      <c r="A66" s="388" t="s">
        <v>220</v>
      </c>
      <c r="B66" s="325" t="s">
        <v>68</v>
      </c>
      <c r="C66" s="321" t="s">
        <v>13</v>
      </c>
      <c r="D66" s="326" t="s">
        <v>118</v>
      </c>
      <c r="E66" s="310">
        <v>46387</v>
      </c>
      <c r="F66" s="310" t="s">
        <v>13</v>
      </c>
      <c r="G66" s="79" t="s">
        <v>9</v>
      </c>
      <c r="H66" s="110">
        <f t="shared" si="12"/>
        <v>14408</v>
      </c>
      <c r="I66" s="146">
        <f>I67+I68+I69+I70</f>
        <v>6364.8</v>
      </c>
      <c r="J66" s="146"/>
      <c r="K66" s="48">
        <f>K67+K68+K69+K70</f>
        <v>0</v>
      </c>
      <c r="L66" s="48">
        <f>L67+L68+L69+L70</f>
        <v>0</v>
      </c>
      <c r="M66" s="48">
        <f>SUM(M67:M70)</f>
        <v>0</v>
      </c>
      <c r="N66" s="48">
        <f>SUM(N67:N70)</f>
        <v>0</v>
      </c>
      <c r="O66" s="52">
        <f>O67+O68+O69+O70</f>
        <v>14408</v>
      </c>
      <c r="P66" s="18">
        <f>P67+P68+P69+P70</f>
        <v>0</v>
      </c>
      <c r="Q66" s="18"/>
    </row>
    <row r="67" spans="1:17" ht="18.75" x14ac:dyDescent="0.25">
      <c r="A67" s="389"/>
      <c r="B67" s="325"/>
      <c r="C67" s="322"/>
      <c r="D67" s="326"/>
      <c r="E67" s="310"/>
      <c r="F67" s="310"/>
      <c r="G67" s="131" t="s">
        <v>180</v>
      </c>
      <c r="H67" s="111">
        <f t="shared" si="12"/>
        <v>14408</v>
      </c>
      <c r="I67" s="149">
        <f>I72</f>
        <v>6364.8</v>
      </c>
      <c r="J67" s="149"/>
      <c r="K67" s="53">
        <v>0</v>
      </c>
      <c r="L67" s="63">
        <v>0</v>
      </c>
      <c r="M67" s="64">
        <v>0</v>
      </c>
      <c r="N67" s="65">
        <v>0</v>
      </c>
      <c r="O67" s="57">
        <f>O72</f>
        <v>14408</v>
      </c>
      <c r="P67" s="22">
        <v>0</v>
      </c>
      <c r="Q67" s="22"/>
    </row>
    <row r="68" spans="1:17" ht="18.75" x14ac:dyDescent="0.25">
      <c r="A68" s="389"/>
      <c r="B68" s="325"/>
      <c r="C68" s="322"/>
      <c r="D68" s="326"/>
      <c r="E68" s="310"/>
      <c r="F68" s="310"/>
      <c r="G68" s="83" t="s">
        <v>10</v>
      </c>
      <c r="H68" s="111">
        <f t="shared" si="12"/>
        <v>0</v>
      </c>
      <c r="I68" s="149">
        <f t="shared" ref="I68:I70" si="16">I73</f>
        <v>0</v>
      </c>
      <c r="J68" s="149"/>
      <c r="K68" s="53">
        <v>0</v>
      </c>
      <c r="L68" s="63">
        <v>0</v>
      </c>
      <c r="M68" s="64">
        <v>0</v>
      </c>
      <c r="N68" s="65">
        <v>0</v>
      </c>
      <c r="O68" s="57">
        <f t="shared" ref="O68:O70" si="17">O73</f>
        <v>0</v>
      </c>
      <c r="P68" s="22">
        <v>0</v>
      </c>
      <c r="Q68" s="22"/>
    </row>
    <row r="69" spans="1:17" ht="18.75" x14ac:dyDescent="0.25">
      <c r="A69" s="389"/>
      <c r="B69" s="325"/>
      <c r="C69" s="322"/>
      <c r="D69" s="326"/>
      <c r="E69" s="310"/>
      <c r="F69" s="310"/>
      <c r="G69" s="83" t="s">
        <v>11</v>
      </c>
      <c r="H69" s="111">
        <f t="shared" si="12"/>
        <v>0</v>
      </c>
      <c r="I69" s="149">
        <f t="shared" si="16"/>
        <v>0</v>
      </c>
      <c r="J69" s="149"/>
      <c r="K69" s="53">
        <v>0</v>
      </c>
      <c r="L69" s="63">
        <v>0</v>
      </c>
      <c r="M69" s="64">
        <v>0</v>
      </c>
      <c r="N69" s="65">
        <v>0</v>
      </c>
      <c r="O69" s="57">
        <f t="shared" si="17"/>
        <v>0</v>
      </c>
      <c r="P69" s="22">
        <v>0</v>
      </c>
      <c r="Q69" s="22"/>
    </row>
    <row r="70" spans="1:17" ht="18.75" x14ac:dyDescent="0.25">
      <c r="A70" s="390"/>
      <c r="B70" s="325"/>
      <c r="C70" s="323"/>
      <c r="D70" s="326"/>
      <c r="E70" s="310"/>
      <c r="F70" s="310"/>
      <c r="G70" s="83" t="s">
        <v>12</v>
      </c>
      <c r="H70" s="111">
        <f t="shared" si="12"/>
        <v>0</v>
      </c>
      <c r="I70" s="149">
        <f t="shared" si="16"/>
        <v>0</v>
      </c>
      <c r="J70" s="149"/>
      <c r="K70" s="53">
        <v>0</v>
      </c>
      <c r="L70" s="63">
        <v>0</v>
      </c>
      <c r="M70" s="64">
        <v>0</v>
      </c>
      <c r="N70" s="65">
        <v>0</v>
      </c>
      <c r="O70" s="57">
        <f t="shared" si="17"/>
        <v>0</v>
      </c>
      <c r="P70" s="22">
        <v>0</v>
      </c>
      <c r="Q70" s="22"/>
    </row>
    <row r="71" spans="1:17" ht="18.75" customHeight="1" x14ac:dyDescent="0.25">
      <c r="A71" s="388" t="s">
        <v>221</v>
      </c>
      <c r="B71" s="317" t="s">
        <v>61</v>
      </c>
      <c r="C71" s="298" t="s">
        <v>193</v>
      </c>
      <c r="D71" s="324" t="s">
        <v>168</v>
      </c>
      <c r="E71" s="310">
        <v>46387</v>
      </c>
      <c r="F71" s="310" t="s">
        <v>194</v>
      </c>
      <c r="G71" s="79" t="s">
        <v>9</v>
      </c>
      <c r="H71" s="110">
        <f t="shared" si="12"/>
        <v>14408</v>
      </c>
      <c r="I71" s="146">
        <f>I72+I73+I74+I75</f>
        <v>6364.8</v>
      </c>
      <c r="J71" s="146"/>
      <c r="K71" s="48">
        <f>K72+K73+K74+K75</f>
        <v>0</v>
      </c>
      <c r="L71" s="48">
        <f>L72+L73+L74+L75</f>
        <v>0</v>
      </c>
      <c r="M71" s="48">
        <f>SUM(M72:M75)</f>
        <v>0</v>
      </c>
      <c r="N71" s="48">
        <f>SUM(N72:N75)</f>
        <v>0</v>
      </c>
      <c r="O71" s="52">
        <f>O72+O73+O74+O75</f>
        <v>14408</v>
      </c>
      <c r="P71" s="18">
        <f>P72+P73+P74+P75</f>
        <v>0</v>
      </c>
      <c r="Q71" s="18"/>
    </row>
    <row r="72" spans="1:17" ht="18.75" x14ac:dyDescent="0.25">
      <c r="A72" s="389"/>
      <c r="B72" s="317"/>
      <c r="C72" s="299"/>
      <c r="D72" s="324"/>
      <c r="E72" s="310"/>
      <c r="F72" s="310"/>
      <c r="G72" s="130" t="s">
        <v>180</v>
      </c>
      <c r="H72" s="99">
        <f t="shared" si="12"/>
        <v>14408</v>
      </c>
      <c r="I72" s="148">
        <v>6364.8</v>
      </c>
      <c r="J72" s="148"/>
      <c r="K72" s="53">
        <v>0</v>
      </c>
      <c r="L72" s="54">
        <v>0</v>
      </c>
      <c r="M72" s="55">
        <v>0</v>
      </c>
      <c r="N72" s="56">
        <v>0</v>
      </c>
      <c r="O72" s="57">
        <v>14408</v>
      </c>
      <c r="P72" s="23">
        <v>0</v>
      </c>
      <c r="Q72" s="23"/>
    </row>
    <row r="73" spans="1:17" ht="18.75" x14ac:dyDescent="0.25">
      <c r="A73" s="389"/>
      <c r="B73" s="317"/>
      <c r="C73" s="299"/>
      <c r="D73" s="324"/>
      <c r="E73" s="310"/>
      <c r="F73" s="310"/>
      <c r="G73" s="80" t="s">
        <v>10</v>
      </c>
      <c r="H73" s="99">
        <f t="shared" si="12"/>
        <v>0</v>
      </c>
      <c r="I73" s="148">
        <v>0</v>
      </c>
      <c r="J73" s="148"/>
      <c r="K73" s="53">
        <v>0</v>
      </c>
      <c r="L73" s="54">
        <v>0</v>
      </c>
      <c r="M73" s="55">
        <v>0</v>
      </c>
      <c r="N73" s="56">
        <v>0</v>
      </c>
      <c r="O73" s="57">
        <v>0</v>
      </c>
      <c r="P73" s="23">
        <v>0</v>
      </c>
      <c r="Q73" s="23"/>
    </row>
    <row r="74" spans="1:17" ht="18.75" x14ac:dyDescent="0.25">
      <c r="A74" s="389"/>
      <c r="B74" s="317"/>
      <c r="C74" s="299"/>
      <c r="D74" s="324"/>
      <c r="E74" s="310"/>
      <c r="F74" s="310"/>
      <c r="G74" s="80" t="s">
        <v>11</v>
      </c>
      <c r="H74" s="99">
        <f t="shared" si="12"/>
        <v>0</v>
      </c>
      <c r="I74" s="148">
        <v>0</v>
      </c>
      <c r="J74" s="148"/>
      <c r="K74" s="53">
        <v>0</v>
      </c>
      <c r="L74" s="54">
        <v>0</v>
      </c>
      <c r="M74" s="55">
        <v>0</v>
      </c>
      <c r="N74" s="56">
        <v>0</v>
      </c>
      <c r="O74" s="57">
        <v>0</v>
      </c>
      <c r="P74" s="23">
        <v>0</v>
      </c>
      <c r="Q74" s="23"/>
    </row>
    <row r="75" spans="1:17" ht="18.75" x14ac:dyDescent="0.25">
      <c r="A75" s="390"/>
      <c r="B75" s="317"/>
      <c r="C75" s="300"/>
      <c r="D75" s="324"/>
      <c r="E75" s="310"/>
      <c r="F75" s="310"/>
      <c r="G75" s="80" t="s">
        <v>12</v>
      </c>
      <c r="H75" s="99">
        <f t="shared" si="12"/>
        <v>0</v>
      </c>
      <c r="I75" s="148">
        <v>0</v>
      </c>
      <c r="J75" s="148"/>
      <c r="K75" s="53">
        <v>0</v>
      </c>
      <c r="L75" s="54">
        <v>0</v>
      </c>
      <c r="M75" s="55">
        <v>0</v>
      </c>
      <c r="N75" s="56">
        <v>0</v>
      </c>
      <c r="O75" s="57">
        <v>0</v>
      </c>
      <c r="P75" s="23">
        <v>0</v>
      </c>
      <c r="Q75" s="23"/>
    </row>
    <row r="76" spans="1:17" ht="93.75" x14ac:dyDescent="0.25">
      <c r="A76" s="213"/>
      <c r="B76" s="206" t="s">
        <v>101</v>
      </c>
      <c r="C76" s="163" t="s">
        <v>193</v>
      </c>
      <c r="D76" s="127" t="s">
        <v>168</v>
      </c>
      <c r="E76" s="138">
        <v>46387</v>
      </c>
      <c r="F76" s="118" t="s">
        <v>273</v>
      </c>
      <c r="G76" s="81" t="s">
        <v>13</v>
      </c>
      <c r="H76" s="140" t="s">
        <v>13</v>
      </c>
      <c r="I76" s="151" t="s">
        <v>13</v>
      </c>
      <c r="J76" s="185"/>
      <c r="K76" s="70"/>
      <c r="L76" s="75"/>
      <c r="M76" s="76"/>
      <c r="N76" s="77"/>
      <c r="O76" s="78"/>
      <c r="P76" s="24"/>
      <c r="Q76" s="24"/>
    </row>
    <row r="77" spans="1:17" s="17" customFormat="1" ht="18.75" customHeight="1" x14ac:dyDescent="0.25">
      <c r="A77" s="395" t="s">
        <v>222</v>
      </c>
      <c r="B77" s="325" t="s">
        <v>62</v>
      </c>
      <c r="C77" s="321" t="s">
        <v>13</v>
      </c>
      <c r="D77" s="326" t="s">
        <v>118</v>
      </c>
      <c r="E77" s="310">
        <v>46387</v>
      </c>
      <c r="F77" s="310" t="s">
        <v>13</v>
      </c>
      <c r="G77" s="79" t="s">
        <v>9</v>
      </c>
      <c r="H77" s="110">
        <f t="shared" si="12"/>
        <v>11846.6</v>
      </c>
      <c r="I77" s="146">
        <f>I78+I79+I80+I81</f>
        <v>11689.3</v>
      </c>
      <c r="J77" s="146"/>
      <c r="K77" s="48">
        <f>K78+K79+K80+K81</f>
        <v>0</v>
      </c>
      <c r="L77" s="48">
        <f>L78+L79+L80+L81</f>
        <v>0</v>
      </c>
      <c r="M77" s="48">
        <f>SUM(M78:M81)</f>
        <v>0</v>
      </c>
      <c r="N77" s="48">
        <f>SUM(N78:N81)</f>
        <v>0</v>
      </c>
      <c r="O77" s="52">
        <f>O78+O79+O80+O81</f>
        <v>11846.6</v>
      </c>
      <c r="P77" s="18">
        <f>P78+P79+P80+P81</f>
        <v>0</v>
      </c>
      <c r="Q77" s="18"/>
    </row>
    <row r="78" spans="1:17" s="17" customFormat="1" ht="18.75" x14ac:dyDescent="0.25">
      <c r="A78" s="396"/>
      <c r="B78" s="325"/>
      <c r="C78" s="322"/>
      <c r="D78" s="326"/>
      <c r="E78" s="310"/>
      <c r="F78" s="310"/>
      <c r="G78" s="131" t="s">
        <v>180</v>
      </c>
      <c r="H78" s="111">
        <f t="shared" si="12"/>
        <v>2067.1999999999998</v>
      </c>
      <c r="I78" s="149">
        <f>I88</f>
        <v>2067.1999999999998</v>
      </c>
      <c r="J78" s="149"/>
      <c r="K78" s="53">
        <v>0</v>
      </c>
      <c r="L78" s="54">
        <v>0</v>
      </c>
      <c r="M78" s="55">
        <v>0</v>
      </c>
      <c r="N78" s="56">
        <v>0</v>
      </c>
      <c r="O78" s="57">
        <f>O88</f>
        <v>2067.1999999999998</v>
      </c>
      <c r="P78" s="25">
        <v>0</v>
      </c>
      <c r="Q78" s="25"/>
    </row>
    <row r="79" spans="1:17" s="17" customFormat="1" ht="18.75" x14ac:dyDescent="0.25">
      <c r="A79" s="396"/>
      <c r="B79" s="325"/>
      <c r="C79" s="322"/>
      <c r="D79" s="326"/>
      <c r="E79" s="310"/>
      <c r="F79" s="310"/>
      <c r="G79" s="83" t="s">
        <v>10</v>
      </c>
      <c r="H79" s="111">
        <f t="shared" si="12"/>
        <v>3749.4</v>
      </c>
      <c r="I79" s="149">
        <f t="shared" ref="I79:I81" si="18">I89</f>
        <v>3749.4</v>
      </c>
      <c r="J79" s="149"/>
      <c r="K79" s="53">
        <v>0</v>
      </c>
      <c r="L79" s="54">
        <v>0</v>
      </c>
      <c r="M79" s="55">
        <v>0</v>
      </c>
      <c r="N79" s="56">
        <v>0</v>
      </c>
      <c r="O79" s="57">
        <f t="shared" ref="O79:O81" si="19">O89</f>
        <v>3749.4</v>
      </c>
      <c r="P79" s="25">
        <v>0</v>
      </c>
      <c r="Q79" s="25"/>
    </row>
    <row r="80" spans="1:17" ht="18.75" x14ac:dyDescent="0.25">
      <c r="A80" s="396"/>
      <c r="B80" s="325"/>
      <c r="C80" s="322"/>
      <c r="D80" s="326"/>
      <c r="E80" s="310"/>
      <c r="F80" s="310"/>
      <c r="G80" s="83" t="s">
        <v>11</v>
      </c>
      <c r="H80" s="111">
        <f>SUM(K80:P80)</f>
        <v>6030</v>
      </c>
      <c r="I80" s="149">
        <f t="shared" si="18"/>
        <v>5872.7</v>
      </c>
      <c r="J80" s="149"/>
      <c r="K80" s="53">
        <v>0</v>
      </c>
      <c r="L80" s="54">
        <v>0</v>
      </c>
      <c r="M80" s="55">
        <v>0</v>
      </c>
      <c r="N80" s="56">
        <v>0</v>
      </c>
      <c r="O80" s="57">
        <f>O90</f>
        <v>6030</v>
      </c>
      <c r="P80" s="26">
        <v>0</v>
      </c>
      <c r="Q80" s="26"/>
    </row>
    <row r="81" spans="1:17" ht="18.75" x14ac:dyDescent="0.25">
      <c r="A81" s="397"/>
      <c r="B81" s="325"/>
      <c r="C81" s="323"/>
      <c r="D81" s="326"/>
      <c r="E81" s="310"/>
      <c r="F81" s="310"/>
      <c r="G81" s="83" t="s">
        <v>12</v>
      </c>
      <c r="H81" s="111">
        <f t="shared" si="12"/>
        <v>0</v>
      </c>
      <c r="I81" s="149">
        <f t="shared" si="18"/>
        <v>0</v>
      </c>
      <c r="J81" s="149"/>
      <c r="K81" s="53">
        <v>0</v>
      </c>
      <c r="L81" s="54">
        <v>0</v>
      </c>
      <c r="M81" s="55">
        <v>0</v>
      </c>
      <c r="N81" s="56">
        <v>0</v>
      </c>
      <c r="O81" s="57">
        <f t="shared" si="19"/>
        <v>0</v>
      </c>
      <c r="P81" s="22">
        <v>0</v>
      </c>
      <c r="Q81" s="22"/>
    </row>
    <row r="82" spans="1:17" s="17" customFormat="1" ht="18.75" customHeight="1" x14ac:dyDescent="0.25">
      <c r="A82" s="395" t="s">
        <v>223</v>
      </c>
      <c r="B82" s="317" t="s">
        <v>63</v>
      </c>
      <c r="C82" s="298" t="s">
        <v>193</v>
      </c>
      <c r="D82" s="324" t="s">
        <v>168</v>
      </c>
      <c r="E82" s="310">
        <v>46387</v>
      </c>
      <c r="F82" s="310" t="s">
        <v>194</v>
      </c>
      <c r="G82" s="79" t="s">
        <v>9</v>
      </c>
      <c r="H82" s="110">
        <f t="shared" si="12"/>
        <v>0</v>
      </c>
      <c r="I82" s="110">
        <f t="shared" si="12"/>
        <v>0</v>
      </c>
      <c r="J82" s="146"/>
      <c r="K82" s="48">
        <f>K83+K84+K85+K86</f>
        <v>0</v>
      </c>
      <c r="L82" s="48">
        <f>L83+L84+L85+L86</f>
        <v>0</v>
      </c>
      <c r="M82" s="48">
        <f>SUM(M83:M86)</f>
        <v>0</v>
      </c>
      <c r="N82" s="48">
        <f>SUM(N83:N86)</f>
        <v>0</v>
      </c>
      <c r="O82" s="52">
        <f>O83+O84+O85+O86</f>
        <v>0</v>
      </c>
      <c r="P82" s="18">
        <f>P83+P84+P85+P86</f>
        <v>0</v>
      </c>
      <c r="Q82" s="18"/>
    </row>
    <row r="83" spans="1:17" s="17" customFormat="1" ht="18.75" x14ac:dyDescent="0.25">
      <c r="A83" s="396"/>
      <c r="B83" s="317"/>
      <c r="C83" s="299"/>
      <c r="D83" s="324"/>
      <c r="E83" s="310"/>
      <c r="F83" s="310"/>
      <c r="G83" s="130" t="s">
        <v>180</v>
      </c>
      <c r="H83" s="99">
        <f t="shared" si="12"/>
        <v>0</v>
      </c>
      <c r="I83" s="99">
        <f t="shared" si="12"/>
        <v>0</v>
      </c>
      <c r="J83" s="148"/>
      <c r="K83" s="53">
        <v>0</v>
      </c>
      <c r="L83" s="54">
        <v>0</v>
      </c>
      <c r="M83" s="55">
        <v>0</v>
      </c>
      <c r="N83" s="56">
        <v>0</v>
      </c>
      <c r="O83" s="57">
        <v>0</v>
      </c>
      <c r="P83" s="25">
        <v>0</v>
      </c>
      <c r="Q83" s="25"/>
    </row>
    <row r="84" spans="1:17" s="17" customFormat="1" ht="18.75" x14ac:dyDescent="0.25">
      <c r="A84" s="396"/>
      <c r="B84" s="317"/>
      <c r="C84" s="299"/>
      <c r="D84" s="324"/>
      <c r="E84" s="310"/>
      <c r="F84" s="310"/>
      <c r="G84" s="80" t="s">
        <v>10</v>
      </c>
      <c r="H84" s="99">
        <f t="shared" si="12"/>
        <v>0</v>
      </c>
      <c r="I84" s="99">
        <f t="shared" si="12"/>
        <v>0</v>
      </c>
      <c r="J84" s="148"/>
      <c r="K84" s="53">
        <v>0</v>
      </c>
      <c r="L84" s="54">
        <v>0</v>
      </c>
      <c r="M84" s="55">
        <v>0</v>
      </c>
      <c r="N84" s="56">
        <v>0</v>
      </c>
      <c r="O84" s="57">
        <v>0</v>
      </c>
      <c r="P84" s="25">
        <v>0</v>
      </c>
      <c r="Q84" s="25"/>
    </row>
    <row r="85" spans="1:17" ht="18.75" x14ac:dyDescent="0.25">
      <c r="A85" s="396"/>
      <c r="B85" s="317"/>
      <c r="C85" s="299"/>
      <c r="D85" s="324"/>
      <c r="E85" s="310"/>
      <c r="F85" s="310"/>
      <c r="G85" s="80" t="s">
        <v>11</v>
      </c>
      <c r="H85" s="99">
        <f t="shared" si="12"/>
        <v>0</v>
      </c>
      <c r="I85" s="99">
        <f t="shared" si="12"/>
        <v>0</v>
      </c>
      <c r="J85" s="148"/>
      <c r="K85" s="53">
        <f t="shared" ref="K85:K86" si="20">K90</f>
        <v>0</v>
      </c>
      <c r="L85" s="54">
        <f t="shared" ref="L85:L86" si="21">L90</f>
        <v>0</v>
      </c>
      <c r="M85" s="55">
        <f t="shared" ref="M85:M86" si="22">M90</f>
        <v>0</v>
      </c>
      <c r="N85" s="56">
        <f t="shared" ref="N85:N86" si="23">N90</f>
        <v>0</v>
      </c>
      <c r="O85" s="57">
        <v>0</v>
      </c>
      <c r="P85" s="26">
        <v>0</v>
      </c>
      <c r="Q85" s="26"/>
    </row>
    <row r="86" spans="1:17" ht="18.75" x14ac:dyDescent="0.25">
      <c r="A86" s="397"/>
      <c r="B86" s="317"/>
      <c r="C86" s="300"/>
      <c r="D86" s="324"/>
      <c r="E86" s="310"/>
      <c r="F86" s="310"/>
      <c r="G86" s="80" t="s">
        <v>12</v>
      </c>
      <c r="H86" s="99">
        <f t="shared" si="12"/>
        <v>0</v>
      </c>
      <c r="I86" s="99">
        <f t="shared" si="12"/>
        <v>0</v>
      </c>
      <c r="J86" s="148"/>
      <c r="K86" s="53">
        <f t="shared" si="20"/>
        <v>0</v>
      </c>
      <c r="L86" s="54">
        <f t="shared" si="21"/>
        <v>0</v>
      </c>
      <c r="M86" s="55">
        <f t="shared" si="22"/>
        <v>0</v>
      </c>
      <c r="N86" s="56">
        <f t="shared" si="23"/>
        <v>0</v>
      </c>
      <c r="O86" s="57">
        <f>O91</f>
        <v>0</v>
      </c>
      <c r="P86" s="22">
        <v>0</v>
      </c>
      <c r="Q86" s="22"/>
    </row>
    <row r="87" spans="1:17" ht="18.75" customHeight="1" x14ac:dyDescent="0.25">
      <c r="A87" s="388" t="s">
        <v>224</v>
      </c>
      <c r="B87" s="317" t="s">
        <v>64</v>
      </c>
      <c r="C87" s="298" t="s">
        <v>193</v>
      </c>
      <c r="D87" s="324" t="s">
        <v>168</v>
      </c>
      <c r="E87" s="310">
        <v>46387</v>
      </c>
      <c r="F87" s="310" t="s">
        <v>198</v>
      </c>
      <c r="G87" s="79" t="s">
        <v>9</v>
      </c>
      <c r="H87" s="110">
        <f t="shared" si="12"/>
        <v>11846.6</v>
      </c>
      <c r="I87" s="146">
        <f>I88+I89+I90+I91</f>
        <v>11689.3</v>
      </c>
      <c r="J87" s="146"/>
      <c r="K87" s="48">
        <f>K88+K89+K90+K91</f>
        <v>0</v>
      </c>
      <c r="L87" s="48">
        <f>L88+L89+L90+L91</f>
        <v>0</v>
      </c>
      <c r="M87" s="48">
        <f>SUM(M88:M91)</f>
        <v>0</v>
      </c>
      <c r="N87" s="48">
        <f>SUM(N88:N91)</f>
        <v>0</v>
      </c>
      <c r="O87" s="52">
        <f>O88+O89+O90+O91</f>
        <v>11846.6</v>
      </c>
      <c r="P87" s="18">
        <f>P88+P89+P90+P91</f>
        <v>0</v>
      </c>
      <c r="Q87" s="18"/>
    </row>
    <row r="88" spans="1:17" ht="18.75" x14ac:dyDescent="0.25">
      <c r="A88" s="389"/>
      <c r="B88" s="317"/>
      <c r="C88" s="299"/>
      <c r="D88" s="324"/>
      <c r="E88" s="310"/>
      <c r="F88" s="310"/>
      <c r="G88" s="130" t="s">
        <v>180</v>
      </c>
      <c r="H88" s="99">
        <f t="shared" si="12"/>
        <v>2067.1999999999998</v>
      </c>
      <c r="I88" s="148">
        <v>2067.1999999999998</v>
      </c>
      <c r="J88" s="148"/>
      <c r="K88" s="53">
        <f>K93</f>
        <v>0</v>
      </c>
      <c r="L88" s="54">
        <v>0</v>
      </c>
      <c r="M88" s="55">
        <v>0</v>
      </c>
      <c r="N88" s="56">
        <f>N93</f>
        <v>0</v>
      </c>
      <c r="O88" s="57">
        <v>2067.1999999999998</v>
      </c>
      <c r="P88" s="26">
        <v>0</v>
      </c>
      <c r="Q88" s="26"/>
    </row>
    <row r="89" spans="1:17" ht="18.75" x14ac:dyDescent="0.25">
      <c r="A89" s="389"/>
      <c r="B89" s="317"/>
      <c r="C89" s="299"/>
      <c r="D89" s="324"/>
      <c r="E89" s="310"/>
      <c r="F89" s="310"/>
      <c r="G89" s="80" t="s">
        <v>10</v>
      </c>
      <c r="H89" s="99">
        <f t="shared" si="12"/>
        <v>3749.4</v>
      </c>
      <c r="I89" s="148">
        <v>3749.4</v>
      </c>
      <c r="J89" s="148"/>
      <c r="K89" s="53">
        <f>K98</f>
        <v>0</v>
      </c>
      <c r="L89" s="54">
        <f>L98</f>
        <v>0</v>
      </c>
      <c r="M89" s="55">
        <f>M98</f>
        <v>0</v>
      </c>
      <c r="N89" s="56">
        <f>N98</f>
        <v>0</v>
      </c>
      <c r="O89" s="57">
        <v>3749.4</v>
      </c>
      <c r="P89" s="22">
        <v>0</v>
      </c>
      <c r="Q89" s="22"/>
    </row>
    <row r="90" spans="1:17" ht="18.75" x14ac:dyDescent="0.25">
      <c r="A90" s="389"/>
      <c r="B90" s="317"/>
      <c r="C90" s="299"/>
      <c r="D90" s="324"/>
      <c r="E90" s="310"/>
      <c r="F90" s="310"/>
      <c r="G90" s="80" t="s">
        <v>11</v>
      </c>
      <c r="H90" s="99">
        <f t="shared" si="12"/>
        <v>6030</v>
      </c>
      <c r="I90" s="148">
        <v>5872.7</v>
      </c>
      <c r="J90" s="148"/>
      <c r="K90" s="53">
        <f>SUM(K91:K98)</f>
        <v>0</v>
      </c>
      <c r="L90" s="54">
        <v>0</v>
      </c>
      <c r="M90" s="55"/>
      <c r="N90" s="56">
        <f>SUM(N91:N98)</f>
        <v>0</v>
      </c>
      <c r="O90" s="57">
        <v>6030</v>
      </c>
      <c r="P90" s="22">
        <v>0</v>
      </c>
      <c r="Q90" s="22"/>
    </row>
    <row r="91" spans="1:17" ht="63.75" customHeight="1" x14ac:dyDescent="0.25">
      <c r="A91" s="390"/>
      <c r="B91" s="317"/>
      <c r="C91" s="300"/>
      <c r="D91" s="324"/>
      <c r="E91" s="310"/>
      <c r="F91" s="310"/>
      <c r="G91" s="80" t="s">
        <v>12</v>
      </c>
      <c r="H91" s="99">
        <f t="shared" si="12"/>
        <v>0</v>
      </c>
      <c r="I91" s="148">
        <v>0</v>
      </c>
      <c r="J91" s="148"/>
      <c r="K91" s="53">
        <v>0</v>
      </c>
      <c r="L91" s="54">
        <v>0</v>
      </c>
      <c r="M91" s="55">
        <v>0</v>
      </c>
      <c r="N91" s="56">
        <v>0</v>
      </c>
      <c r="O91" s="57">
        <v>0</v>
      </c>
      <c r="P91" s="22">
        <v>0</v>
      </c>
      <c r="Q91" s="22"/>
    </row>
    <row r="92" spans="1:17" ht="132.75" customHeight="1" x14ac:dyDescent="0.25">
      <c r="A92" s="213"/>
      <c r="B92" s="206" t="s">
        <v>102</v>
      </c>
      <c r="C92" s="163" t="s">
        <v>193</v>
      </c>
      <c r="D92" s="80" t="s">
        <v>17</v>
      </c>
      <c r="E92" s="138">
        <v>46387</v>
      </c>
      <c r="F92" s="217" t="s">
        <v>274</v>
      </c>
      <c r="G92" s="81" t="s">
        <v>13</v>
      </c>
      <c r="H92" s="154" t="s">
        <v>13</v>
      </c>
      <c r="I92" s="155" t="s">
        <v>13</v>
      </c>
      <c r="J92" s="155"/>
      <c r="K92" s="53"/>
      <c r="L92" s="54"/>
      <c r="M92" s="55"/>
      <c r="N92" s="56"/>
      <c r="O92" s="57"/>
      <c r="P92" s="22"/>
      <c r="Q92" s="22"/>
    </row>
    <row r="93" spans="1:17" ht="18.75" customHeight="1" x14ac:dyDescent="0.25">
      <c r="A93" s="388" t="s">
        <v>225</v>
      </c>
      <c r="B93" s="327" t="s">
        <v>65</v>
      </c>
      <c r="C93" s="321" t="s">
        <v>13</v>
      </c>
      <c r="D93" s="330" t="s">
        <v>170</v>
      </c>
      <c r="E93" s="310">
        <v>46387</v>
      </c>
      <c r="F93" s="310" t="s">
        <v>13</v>
      </c>
      <c r="G93" s="79" t="s">
        <v>9</v>
      </c>
      <c r="H93" s="110">
        <f>SUM(K93:Q93)</f>
        <v>294694</v>
      </c>
      <c r="I93" s="146">
        <f>I94+I95+I96+I97</f>
        <v>213576</v>
      </c>
      <c r="J93" s="146"/>
      <c r="K93" s="48">
        <f>K94+K95+K96+K97</f>
        <v>0</v>
      </c>
      <c r="L93" s="48">
        <f>L94+L95+L96+L97</f>
        <v>1628</v>
      </c>
      <c r="M93" s="48">
        <f>SUM(M94:M97)</f>
        <v>1333.3</v>
      </c>
      <c r="N93" s="48">
        <f>SUM(N94:N97)</f>
        <v>0</v>
      </c>
      <c r="O93" s="52">
        <f>O98+O104+O112</f>
        <v>5770.5</v>
      </c>
      <c r="P93" s="18">
        <f>P94+P95+P96+P97</f>
        <v>0</v>
      </c>
      <c r="Q93" s="18">
        <f>Q94+Q95+Q96+Q97</f>
        <v>285962.2</v>
      </c>
    </row>
    <row r="94" spans="1:17" ht="18.75" x14ac:dyDescent="0.25">
      <c r="A94" s="389"/>
      <c r="B94" s="328"/>
      <c r="C94" s="322"/>
      <c r="D94" s="326"/>
      <c r="E94" s="310"/>
      <c r="F94" s="310"/>
      <c r="G94" s="131" t="s">
        <v>180</v>
      </c>
      <c r="H94" s="111">
        <f t="shared" si="12"/>
        <v>0</v>
      </c>
      <c r="I94" s="149">
        <v>0</v>
      </c>
      <c r="J94" s="149"/>
      <c r="K94" s="53">
        <f t="shared" ref="K94:K95" si="24">K99</f>
        <v>0</v>
      </c>
      <c r="L94" s="54">
        <f t="shared" ref="L94:L95" si="25">L99</f>
        <v>0</v>
      </c>
      <c r="M94" s="55">
        <f t="shared" ref="M94:M95" si="26">M99</f>
        <v>0</v>
      </c>
      <c r="N94" s="56">
        <f t="shared" ref="N94:N95" si="27">N99</f>
        <v>0</v>
      </c>
      <c r="O94" s="57">
        <f t="shared" ref="O94:O95" si="28">O99</f>
        <v>0</v>
      </c>
      <c r="P94" s="22">
        <f t="shared" ref="P94:P95" si="29">P99</f>
        <v>0</v>
      </c>
      <c r="Q94" s="22"/>
    </row>
    <row r="95" spans="1:17" ht="18.75" x14ac:dyDescent="0.25">
      <c r="A95" s="389"/>
      <c r="B95" s="328"/>
      <c r="C95" s="322"/>
      <c r="D95" s="326"/>
      <c r="E95" s="310"/>
      <c r="F95" s="310"/>
      <c r="G95" s="83" t="s">
        <v>10</v>
      </c>
      <c r="H95" s="111">
        <f t="shared" si="12"/>
        <v>0</v>
      </c>
      <c r="I95" s="149">
        <v>0</v>
      </c>
      <c r="J95" s="149"/>
      <c r="K95" s="53">
        <f t="shared" si="24"/>
        <v>0</v>
      </c>
      <c r="L95" s="54">
        <f t="shared" si="25"/>
        <v>0</v>
      </c>
      <c r="M95" s="55">
        <f t="shared" si="26"/>
        <v>0</v>
      </c>
      <c r="N95" s="56">
        <f t="shared" si="27"/>
        <v>0</v>
      </c>
      <c r="O95" s="57">
        <f t="shared" si="28"/>
        <v>0</v>
      </c>
      <c r="P95" s="22">
        <f t="shared" si="29"/>
        <v>0</v>
      </c>
      <c r="Q95" s="22"/>
    </row>
    <row r="96" spans="1:17" ht="18.75" x14ac:dyDescent="0.25">
      <c r="A96" s="389"/>
      <c r="B96" s="328"/>
      <c r="C96" s="322"/>
      <c r="D96" s="326"/>
      <c r="E96" s="310"/>
      <c r="F96" s="310"/>
      <c r="G96" s="83" t="s">
        <v>11</v>
      </c>
      <c r="H96" s="111">
        <f>SUM(K96:Q96)</f>
        <v>294694</v>
      </c>
      <c r="I96" s="149">
        <f>I115+I107</f>
        <v>213576</v>
      </c>
      <c r="J96" s="149"/>
      <c r="K96" s="53">
        <f t="shared" ref="K96:K97" si="30">K101</f>
        <v>0</v>
      </c>
      <c r="L96" s="54">
        <f>L101+L115</f>
        <v>1628</v>
      </c>
      <c r="M96" s="55">
        <f>M107</f>
        <v>1333.3</v>
      </c>
      <c r="N96" s="56">
        <f t="shared" ref="N96:N97" si="31">N101</f>
        <v>0</v>
      </c>
      <c r="O96" s="57">
        <f>O101+O107+O115</f>
        <v>5770.5</v>
      </c>
      <c r="P96" s="22">
        <f>P101+P107</f>
        <v>0</v>
      </c>
      <c r="Q96" s="22">
        <f>Q101+Q107+Q115</f>
        <v>285962.2</v>
      </c>
    </row>
    <row r="97" spans="1:17" ht="70.5" customHeight="1" x14ac:dyDescent="0.25">
      <c r="A97" s="390"/>
      <c r="B97" s="329"/>
      <c r="C97" s="323"/>
      <c r="D97" s="326"/>
      <c r="E97" s="310"/>
      <c r="F97" s="310"/>
      <c r="G97" s="83" t="s">
        <v>12</v>
      </c>
      <c r="H97" s="111">
        <f t="shared" si="12"/>
        <v>0</v>
      </c>
      <c r="I97" s="149">
        <v>0</v>
      </c>
      <c r="J97" s="149"/>
      <c r="K97" s="53">
        <f t="shared" si="30"/>
        <v>0</v>
      </c>
      <c r="L97" s="54">
        <f t="shared" ref="L97" si="32">L102</f>
        <v>0</v>
      </c>
      <c r="M97" s="55">
        <f t="shared" ref="M97" si="33">M102</f>
        <v>0</v>
      </c>
      <c r="N97" s="56">
        <f t="shared" si="31"/>
        <v>0</v>
      </c>
      <c r="O97" s="57">
        <f>O102</f>
        <v>0</v>
      </c>
      <c r="P97" s="22">
        <f t="shared" ref="P97" si="34">P102</f>
        <v>0</v>
      </c>
      <c r="Q97" s="22"/>
    </row>
    <row r="98" spans="1:17" ht="18.75" customHeight="1" x14ac:dyDescent="0.25">
      <c r="A98" s="388" t="s">
        <v>226</v>
      </c>
      <c r="B98" s="331" t="s">
        <v>66</v>
      </c>
      <c r="C98" s="298" t="s">
        <v>193</v>
      </c>
      <c r="D98" s="334" t="s">
        <v>166</v>
      </c>
      <c r="E98" s="310">
        <v>46387</v>
      </c>
      <c r="F98" s="310" t="s">
        <v>194</v>
      </c>
      <c r="G98" s="79" t="s">
        <v>9</v>
      </c>
      <c r="H98" s="110">
        <f t="shared" si="12"/>
        <v>0</v>
      </c>
      <c r="I98" s="110">
        <f t="shared" si="12"/>
        <v>0</v>
      </c>
      <c r="J98" s="146"/>
      <c r="K98" s="48">
        <f>K99+K100+K101+K102</f>
        <v>0</v>
      </c>
      <c r="L98" s="48">
        <f>L99+L100+L101+L102</f>
        <v>0</v>
      </c>
      <c r="M98" s="48">
        <f>M99+M100+M101+M102</f>
        <v>0</v>
      </c>
      <c r="N98" s="48">
        <f>SUM(N99:N102)</f>
        <v>0</v>
      </c>
      <c r="O98" s="52">
        <f>O101</f>
        <v>0</v>
      </c>
      <c r="P98" s="21">
        <f>SUM(P99:P102)</f>
        <v>0</v>
      </c>
      <c r="Q98" s="21"/>
    </row>
    <row r="99" spans="1:17" ht="18.75" x14ac:dyDescent="0.25">
      <c r="A99" s="389"/>
      <c r="B99" s="332"/>
      <c r="C99" s="299"/>
      <c r="D99" s="335"/>
      <c r="E99" s="310"/>
      <c r="F99" s="310"/>
      <c r="G99" s="130" t="s">
        <v>180</v>
      </c>
      <c r="H99" s="99">
        <f t="shared" si="12"/>
        <v>0</v>
      </c>
      <c r="I99" s="99">
        <f t="shared" si="12"/>
        <v>0</v>
      </c>
      <c r="J99" s="148"/>
      <c r="K99" s="53">
        <v>0</v>
      </c>
      <c r="L99" s="54">
        <v>0</v>
      </c>
      <c r="M99" s="55">
        <v>0</v>
      </c>
      <c r="N99" s="56">
        <v>0</v>
      </c>
      <c r="O99" s="57">
        <v>0</v>
      </c>
      <c r="P99" s="22">
        <v>0</v>
      </c>
      <c r="Q99" s="22"/>
    </row>
    <row r="100" spans="1:17" ht="18.75" x14ac:dyDescent="0.25">
      <c r="A100" s="389"/>
      <c r="B100" s="332"/>
      <c r="C100" s="299"/>
      <c r="D100" s="335"/>
      <c r="E100" s="310"/>
      <c r="F100" s="310"/>
      <c r="G100" s="80" t="s">
        <v>10</v>
      </c>
      <c r="H100" s="99">
        <f t="shared" si="12"/>
        <v>0</v>
      </c>
      <c r="I100" s="99">
        <f t="shared" si="12"/>
        <v>0</v>
      </c>
      <c r="J100" s="148"/>
      <c r="K100" s="53">
        <v>0</v>
      </c>
      <c r="L100" s="54">
        <v>0</v>
      </c>
      <c r="M100" s="55">
        <v>0</v>
      </c>
      <c r="N100" s="56">
        <v>0</v>
      </c>
      <c r="O100" s="57">
        <v>0</v>
      </c>
      <c r="P100" s="22">
        <v>0</v>
      </c>
      <c r="Q100" s="22"/>
    </row>
    <row r="101" spans="1:17" ht="18.75" x14ac:dyDescent="0.25">
      <c r="A101" s="389"/>
      <c r="B101" s="332"/>
      <c r="C101" s="299"/>
      <c r="D101" s="335"/>
      <c r="E101" s="310"/>
      <c r="F101" s="310"/>
      <c r="G101" s="80" t="s">
        <v>11</v>
      </c>
      <c r="H101" s="99">
        <f t="shared" si="12"/>
        <v>0</v>
      </c>
      <c r="I101" s="99">
        <f t="shared" si="12"/>
        <v>0</v>
      </c>
      <c r="J101" s="148"/>
      <c r="K101" s="53">
        <v>0</v>
      </c>
      <c r="L101" s="54">
        <v>0</v>
      </c>
      <c r="M101" s="55">
        <v>0</v>
      </c>
      <c r="N101" s="56">
        <v>0</v>
      </c>
      <c r="O101" s="57">
        <v>0</v>
      </c>
      <c r="P101" s="22">
        <v>0</v>
      </c>
      <c r="Q101" s="22"/>
    </row>
    <row r="102" spans="1:17" ht="18.75" x14ac:dyDescent="0.25">
      <c r="A102" s="390"/>
      <c r="B102" s="333"/>
      <c r="C102" s="300"/>
      <c r="D102" s="336"/>
      <c r="E102" s="310"/>
      <c r="F102" s="310"/>
      <c r="G102" s="80" t="s">
        <v>12</v>
      </c>
      <c r="H102" s="99">
        <f t="shared" si="12"/>
        <v>0</v>
      </c>
      <c r="I102" s="99">
        <f t="shared" si="12"/>
        <v>0</v>
      </c>
      <c r="J102" s="148"/>
      <c r="K102" s="70">
        <v>0</v>
      </c>
      <c r="L102" s="75">
        <v>0</v>
      </c>
      <c r="M102" s="76">
        <v>0</v>
      </c>
      <c r="N102" s="77">
        <v>0</v>
      </c>
      <c r="O102" s="78">
        <v>0</v>
      </c>
      <c r="P102" s="24">
        <v>0</v>
      </c>
      <c r="Q102" s="24"/>
    </row>
    <row r="103" spans="1:17" ht="105.75" customHeight="1" x14ac:dyDescent="0.25">
      <c r="A103" s="213"/>
      <c r="B103" s="206" t="s">
        <v>103</v>
      </c>
      <c r="C103" s="163" t="s">
        <v>193</v>
      </c>
      <c r="D103" s="80" t="s">
        <v>17</v>
      </c>
      <c r="E103" s="138">
        <v>46387</v>
      </c>
      <c r="F103" s="202" t="s">
        <v>194</v>
      </c>
      <c r="G103" s="81" t="s">
        <v>13</v>
      </c>
      <c r="H103" s="140" t="s">
        <v>13</v>
      </c>
      <c r="I103" s="151" t="s">
        <v>13</v>
      </c>
      <c r="J103" s="185"/>
      <c r="K103" s="53"/>
      <c r="L103" s="54"/>
      <c r="M103" s="55"/>
      <c r="N103" s="56"/>
      <c r="O103" s="57"/>
      <c r="P103" s="22"/>
      <c r="Q103" s="22"/>
    </row>
    <row r="104" spans="1:17" ht="18.75" x14ac:dyDescent="0.25">
      <c r="A104" s="388" t="s">
        <v>227</v>
      </c>
      <c r="B104" s="317" t="s">
        <v>67</v>
      </c>
      <c r="C104" s="298" t="s">
        <v>193</v>
      </c>
      <c r="D104" s="324" t="s">
        <v>167</v>
      </c>
      <c r="E104" s="310">
        <v>46387</v>
      </c>
      <c r="F104" s="310" t="s">
        <v>194</v>
      </c>
      <c r="G104" s="79" t="s">
        <v>9</v>
      </c>
      <c r="H104" s="110">
        <f t="shared" ref="H104:I169" si="35">SUM(K104:P104)</f>
        <v>1333.3</v>
      </c>
      <c r="I104" s="110">
        <f t="shared" si="35"/>
        <v>1333.3</v>
      </c>
      <c r="J104" s="146"/>
      <c r="K104" s="48">
        <f>K105+K106+K107+K108</f>
        <v>0</v>
      </c>
      <c r="L104" s="48">
        <f>L105+L106+L107+L108</f>
        <v>0</v>
      </c>
      <c r="M104" s="48">
        <f>M105+M106+M107+M108</f>
        <v>1333.3</v>
      </c>
      <c r="N104" s="48">
        <f>SUM(N105:N108)</f>
        <v>0</v>
      </c>
      <c r="O104" s="52">
        <f>SUM(O105:O108)</f>
        <v>0</v>
      </c>
      <c r="P104" s="21">
        <f>SUM(P105:P108)</f>
        <v>0</v>
      </c>
      <c r="Q104" s="21"/>
    </row>
    <row r="105" spans="1:17" ht="18.75" x14ac:dyDescent="0.25">
      <c r="A105" s="389"/>
      <c r="B105" s="317"/>
      <c r="C105" s="299"/>
      <c r="D105" s="324"/>
      <c r="E105" s="310"/>
      <c r="F105" s="310"/>
      <c r="G105" s="130" t="s">
        <v>180</v>
      </c>
      <c r="H105" s="99">
        <f t="shared" si="35"/>
        <v>0</v>
      </c>
      <c r="I105" s="99">
        <f t="shared" si="35"/>
        <v>0</v>
      </c>
      <c r="J105" s="148"/>
      <c r="K105" s="53">
        <v>0</v>
      </c>
      <c r="L105" s="54">
        <v>0</v>
      </c>
      <c r="M105" s="55">
        <v>0</v>
      </c>
      <c r="N105" s="56">
        <v>0</v>
      </c>
      <c r="O105" s="57">
        <v>0</v>
      </c>
      <c r="P105" s="22">
        <v>0</v>
      </c>
      <c r="Q105" s="22"/>
    </row>
    <row r="106" spans="1:17" ht="18.75" x14ac:dyDescent="0.25">
      <c r="A106" s="389"/>
      <c r="B106" s="317"/>
      <c r="C106" s="299"/>
      <c r="D106" s="324"/>
      <c r="E106" s="310"/>
      <c r="F106" s="310"/>
      <c r="G106" s="80" t="s">
        <v>10</v>
      </c>
      <c r="H106" s="99">
        <f t="shared" si="35"/>
        <v>0</v>
      </c>
      <c r="I106" s="99">
        <f t="shared" si="35"/>
        <v>0</v>
      </c>
      <c r="J106" s="148"/>
      <c r="K106" s="53">
        <v>0</v>
      </c>
      <c r="L106" s="54">
        <v>0</v>
      </c>
      <c r="M106" s="55">
        <v>0</v>
      </c>
      <c r="N106" s="56">
        <v>0</v>
      </c>
      <c r="O106" s="57">
        <v>0</v>
      </c>
      <c r="P106" s="22">
        <v>0</v>
      </c>
      <c r="Q106" s="22"/>
    </row>
    <row r="107" spans="1:17" ht="18.75" x14ac:dyDescent="0.25">
      <c r="A107" s="389"/>
      <c r="B107" s="317"/>
      <c r="C107" s="299"/>
      <c r="D107" s="324"/>
      <c r="E107" s="310"/>
      <c r="F107" s="310"/>
      <c r="G107" s="80" t="s">
        <v>11</v>
      </c>
      <c r="H107" s="99">
        <f t="shared" si="35"/>
        <v>1333.3</v>
      </c>
      <c r="I107" s="99">
        <f t="shared" si="35"/>
        <v>1333.3</v>
      </c>
      <c r="J107" s="148"/>
      <c r="K107" s="53">
        <v>0</v>
      </c>
      <c r="L107" s="54">
        <v>0</v>
      </c>
      <c r="M107" s="55">
        <v>1333.3</v>
      </c>
      <c r="N107" s="56">
        <v>0</v>
      </c>
      <c r="O107" s="57">
        <v>0</v>
      </c>
      <c r="P107" s="22">
        <v>0</v>
      </c>
      <c r="Q107" s="22"/>
    </row>
    <row r="108" spans="1:17" ht="147.75" customHeight="1" x14ac:dyDescent="0.25">
      <c r="A108" s="390"/>
      <c r="B108" s="317"/>
      <c r="C108" s="300"/>
      <c r="D108" s="324"/>
      <c r="E108" s="310"/>
      <c r="F108" s="310"/>
      <c r="G108" s="80" t="s">
        <v>12</v>
      </c>
      <c r="H108" s="99">
        <f t="shared" si="35"/>
        <v>0</v>
      </c>
      <c r="I108" s="99">
        <f t="shared" si="35"/>
        <v>0</v>
      </c>
      <c r="J108" s="148"/>
      <c r="K108" s="53">
        <v>0</v>
      </c>
      <c r="L108" s="54">
        <v>0</v>
      </c>
      <c r="M108" s="55">
        <v>0</v>
      </c>
      <c r="N108" s="56">
        <v>0</v>
      </c>
      <c r="O108" s="57">
        <v>0</v>
      </c>
      <c r="P108" s="22">
        <v>0</v>
      </c>
      <c r="Q108" s="22"/>
    </row>
    <row r="109" spans="1:17" ht="96" customHeight="1" x14ac:dyDescent="0.25">
      <c r="A109" s="213"/>
      <c r="B109" s="208" t="s">
        <v>104</v>
      </c>
      <c r="C109" s="161" t="s">
        <v>193</v>
      </c>
      <c r="D109" s="107" t="s">
        <v>69</v>
      </c>
      <c r="E109" s="85">
        <v>46387</v>
      </c>
      <c r="F109" s="201" t="s">
        <v>275</v>
      </c>
      <c r="G109" s="84" t="s">
        <v>13</v>
      </c>
      <c r="H109" s="156" t="s">
        <v>13</v>
      </c>
      <c r="I109" s="156" t="s">
        <v>13</v>
      </c>
      <c r="J109" s="173"/>
      <c r="K109" s="70"/>
      <c r="L109" s="75"/>
      <c r="M109" s="76"/>
      <c r="N109" s="77"/>
      <c r="O109" s="78"/>
      <c r="P109" s="24"/>
      <c r="Q109" s="24"/>
    </row>
    <row r="110" spans="1:17" ht="55.5" customHeight="1" x14ac:dyDescent="0.25">
      <c r="A110" s="408" t="s">
        <v>210</v>
      </c>
      <c r="B110" s="409"/>
      <c r="C110" s="409"/>
      <c r="D110" s="409"/>
      <c r="E110" s="409"/>
      <c r="F110" s="409"/>
      <c r="G110" s="409"/>
      <c r="H110" s="409"/>
      <c r="I110" s="410"/>
      <c r="J110" s="191"/>
      <c r="K110" s="195"/>
      <c r="L110" s="196"/>
      <c r="M110" s="197"/>
      <c r="N110" s="198"/>
      <c r="O110" s="199"/>
      <c r="P110" s="200"/>
      <c r="Q110" s="200"/>
    </row>
    <row r="111" spans="1:17" ht="96" customHeight="1" x14ac:dyDescent="0.25">
      <c r="A111" s="213"/>
      <c r="B111" s="208" t="s">
        <v>208</v>
      </c>
      <c r="C111" s="193" t="s">
        <v>193</v>
      </c>
      <c r="D111" s="192" t="s">
        <v>209</v>
      </c>
      <c r="E111" s="85">
        <v>46387</v>
      </c>
      <c r="F111" s="201" t="s">
        <v>276</v>
      </c>
      <c r="G111" s="193" t="s">
        <v>13</v>
      </c>
      <c r="H111" s="191" t="s">
        <v>13</v>
      </c>
      <c r="I111" s="191" t="s">
        <v>13</v>
      </c>
      <c r="J111" s="191"/>
      <c r="K111" s="195"/>
      <c r="L111" s="196"/>
      <c r="M111" s="197"/>
      <c r="N111" s="198"/>
      <c r="O111" s="199"/>
      <c r="P111" s="200"/>
      <c r="Q111" s="200"/>
    </row>
    <row r="112" spans="1:17" ht="18.75" customHeight="1" x14ac:dyDescent="0.25">
      <c r="A112" s="388" t="s">
        <v>228</v>
      </c>
      <c r="B112" s="337" t="s">
        <v>122</v>
      </c>
      <c r="C112" s="298" t="s">
        <v>193</v>
      </c>
      <c r="D112" s="334" t="s">
        <v>171</v>
      </c>
      <c r="E112" s="262">
        <v>46387</v>
      </c>
      <c r="F112" s="262" t="s">
        <v>194</v>
      </c>
      <c r="G112" s="79" t="s">
        <v>9</v>
      </c>
      <c r="H112" s="110">
        <f>SUM(K112:Q112)</f>
        <v>293360.7</v>
      </c>
      <c r="I112" s="146">
        <f>I113+I114+I115+I116</f>
        <v>212242.7</v>
      </c>
      <c r="J112" s="146"/>
      <c r="K112" s="48">
        <f>K113+K114+K115+K116</f>
        <v>0</v>
      </c>
      <c r="L112" s="48">
        <f>L113+L114+L115+L116</f>
        <v>1628</v>
      </c>
      <c r="M112" s="48">
        <f>M113+M114+M115+M116</f>
        <v>0</v>
      </c>
      <c r="N112" s="48">
        <f>SUM(N113:N116)</f>
        <v>0</v>
      </c>
      <c r="O112" s="52">
        <f>SUM(O113:O116)</f>
        <v>5770.5</v>
      </c>
      <c r="P112" s="21">
        <f>SUM(P113:P116)</f>
        <v>0</v>
      </c>
      <c r="Q112" s="21">
        <f>Q113+Q114+Q115+Q116</f>
        <v>285962.2</v>
      </c>
    </row>
    <row r="113" spans="1:17" ht="18.75" x14ac:dyDescent="0.25">
      <c r="A113" s="389"/>
      <c r="B113" s="317"/>
      <c r="C113" s="299"/>
      <c r="D113" s="338"/>
      <c r="E113" s="310"/>
      <c r="F113" s="310"/>
      <c r="G113" s="130" t="s">
        <v>180</v>
      </c>
      <c r="H113" s="99">
        <f t="shared" si="35"/>
        <v>0</v>
      </c>
      <c r="I113" s="148">
        <v>0</v>
      </c>
      <c r="J113" s="148"/>
      <c r="K113" s="53">
        <v>0</v>
      </c>
      <c r="L113" s="54">
        <v>0</v>
      </c>
      <c r="M113" s="55">
        <v>0</v>
      </c>
      <c r="N113" s="56">
        <v>0</v>
      </c>
      <c r="O113" s="57">
        <v>0</v>
      </c>
      <c r="P113" s="22">
        <v>0</v>
      </c>
      <c r="Q113" s="22">
        <v>0</v>
      </c>
    </row>
    <row r="114" spans="1:17" ht="18.75" x14ac:dyDescent="0.25">
      <c r="A114" s="389"/>
      <c r="B114" s="317"/>
      <c r="C114" s="299"/>
      <c r="D114" s="338"/>
      <c r="E114" s="310"/>
      <c r="F114" s="310"/>
      <c r="G114" s="80" t="s">
        <v>10</v>
      </c>
      <c r="H114" s="99">
        <f t="shared" si="35"/>
        <v>0</v>
      </c>
      <c r="I114" s="148">
        <v>0</v>
      </c>
      <c r="J114" s="148"/>
      <c r="K114" s="53">
        <v>0</v>
      </c>
      <c r="L114" s="54">
        <v>0</v>
      </c>
      <c r="M114" s="55">
        <v>0</v>
      </c>
      <c r="N114" s="56">
        <v>0</v>
      </c>
      <c r="O114" s="57">
        <v>0</v>
      </c>
      <c r="P114" s="22">
        <v>0</v>
      </c>
      <c r="Q114" s="22">
        <v>0</v>
      </c>
    </row>
    <row r="115" spans="1:17" ht="18.75" x14ac:dyDescent="0.25">
      <c r="A115" s="389"/>
      <c r="B115" s="317"/>
      <c r="C115" s="299"/>
      <c r="D115" s="338"/>
      <c r="E115" s="310"/>
      <c r="F115" s="310"/>
      <c r="G115" s="80" t="s">
        <v>11</v>
      </c>
      <c r="H115" s="99">
        <f>SUM(K115:Q115)</f>
        <v>293360.7</v>
      </c>
      <c r="I115" s="148">
        <v>212242.7</v>
      </c>
      <c r="J115" s="148"/>
      <c r="K115" s="53">
        <v>0</v>
      </c>
      <c r="L115" s="54">
        <v>1628</v>
      </c>
      <c r="M115" s="55">
        <v>0</v>
      </c>
      <c r="N115" s="56">
        <v>0</v>
      </c>
      <c r="O115" s="112">
        <v>5770.5</v>
      </c>
      <c r="P115" s="22">
        <v>0</v>
      </c>
      <c r="Q115" s="22">
        <v>285962.2</v>
      </c>
    </row>
    <row r="116" spans="1:17" ht="305.25" customHeight="1" x14ac:dyDescent="0.25">
      <c r="A116" s="390"/>
      <c r="B116" s="317"/>
      <c r="C116" s="300"/>
      <c r="D116" s="338"/>
      <c r="E116" s="310"/>
      <c r="F116" s="310"/>
      <c r="G116" s="80" t="s">
        <v>12</v>
      </c>
      <c r="H116" s="99">
        <f t="shared" si="35"/>
        <v>0</v>
      </c>
      <c r="I116" s="148">
        <v>0</v>
      </c>
      <c r="J116" s="148"/>
      <c r="K116" s="53">
        <v>0</v>
      </c>
      <c r="L116" s="54">
        <v>0</v>
      </c>
      <c r="M116" s="55">
        <v>0</v>
      </c>
      <c r="N116" s="56">
        <v>0</v>
      </c>
      <c r="O116" s="57">
        <v>0</v>
      </c>
      <c r="P116" s="22">
        <v>0</v>
      </c>
      <c r="Q116" s="22">
        <v>0</v>
      </c>
    </row>
    <row r="117" spans="1:17" ht="230.25" customHeight="1" x14ac:dyDescent="0.25">
      <c r="A117" s="213"/>
      <c r="B117" s="208" t="s">
        <v>105</v>
      </c>
      <c r="C117" s="84" t="s">
        <v>193</v>
      </c>
      <c r="D117" s="137" t="s">
        <v>172</v>
      </c>
      <c r="E117" s="85">
        <v>46387</v>
      </c>
      <c r="F117" s="216" t="s">
        <v>289</v>
      </c>
      <c r="G117" s="81" t="s">
        <v>13</v>
      </c>
      <c r="H117" s="140" t="s">
        <v>13</v>
      </c>
      <c r="I117" s="151" t="s">
        <v>13</v>
      </c>
      <c r="J117" s="185"/>
      <c r="K117" s="53"/>
      <c r="L117" s="54"/>
      <c r="M117" s="55"/>
      <c r="N117" s="56"/>
      <c r="O117" s="57"/>
      <c r="P117" s="22"/>
      <c r="Q117" s="22"/>
    </row>
    <row r="118" spans="1:17" ht="18.75" customHeight="1" x14ac:dyDescent="0.25">
      <c r="A118" s="363" t="s">
        <v>18</v>
      </c>
      <c r="B118" s="364"/>
      <c r="C118" s="364"/>
      <c r="D118" s="364"/>
      <c r="E118" s="364"/>
      <c r="F118" s="364"/>
      <c r="G118" s="364"/>
      <c r="H118" s="364"/>
      <c r="I118" s="365"/>
      <c r="J118" s="174"/>
      <c r="K118" s="48">
        <f>K119+K120+K121+K122</f>
        <v>17488.300000000003</v>
      </c>
      <c r="L118" s="48">
        <f>L119+L120+L121+L122</f>
        <v>14921.3</v>
      </c>
      <c r="M118" s="48">
        <f>M119+M120+M121+M122</f>
        <v>77044.3</v>
      </c>
      <c r="N118" s="48">
        <f>SUM(N119:N122)</f>
        <v>35313.4</v>
      </c>
      <c r="O118" s="52">
        <f>SUM(O119:O122)</f>
        <v>896.9</v>
      </c>
      <c r="P118" s="21">
        <f>SUM(P119:P122)</f>
        <v>15276.8</v>
      </c>
      <c r="Q118" s="21">
        <f>Q121</f>
        <v>0</v>
      </c>
    </row>
    <row r="119" spans="1:17" ht="7.5" customHeight="1" x14ac:dyDescent="0.25">
      <c r="A119" s="366"/>
      <c r="B119" s="367"/>
      <c r="C119" s="367"/>
      <c r="D119" s="367"/>
      <c r="E119" s="367"/>
      <c r="F119" s="367"/>
      <c r="G119" s="367"/>
      <c r="H119" s="367"/>
      <c r="I119" s="368"/>
      <c r="J119" s="175"/>
      <c r="K119" s="53">
        <f t="shared" ref="K119:P122" si="36">K124+K135+K146+K169+K187+K204+K216+K227+K256+K269</f>
        <v>0</v>
      </c>
      <c r="L119" s="75">
        <f t="shared" si="36"/>
        <v>0</v>
      </c>
      <c r="M119" s="76">
        <f t="shared" si="36"/>
        <v>0</v>
      </c>
      <c r="N119" s="56">
        <f t="shared" si="36"/>
        <v>0</v>
      </c>
      <c r="O119" s="57">
        <f t="shared" si="36"/>
        <v>0</v>
      </c>
      <c r="P119" s="22">
        <f t="shared" si="36"/>
        <v>0</v>
      </c>
      <c r="Q119" s="22"/>
    </row>
    <row r="120" spans="1:17" ht="18.75" hidden="1" customHeight="1" x14ac:dyDescent="0.25">
      <c r="A120" s="366"/>
      <c r="B120" s="367"/>
      <c r="C120" s="367"/>
      <c r="D120" s="367"/>
      <c r="E120" s="367"/>
      <c r="F120" s="367"/>
      <c r="G120" s="367"/>
      <c r="H120" s="367"/>
      <c r="I120" s="368"/>
      <c r="J120" s="175"/>
      <c r="K120" s="53">
        <f t="shared" si="36"/>
        <v>0</v>
      </c>
      <c r="L120" s="75">
        <f t="shared" si="36"/>
        <v>0</v>
      </c>
      <c r="M120" s="76">
        <f t="shared" si="36"/>
        <v>0</v>
      </c>
      <c r="N120" s="56">
        <f t="shared" si="36"/>
        <v>0</v>
      </c>
      <c r="O120" s="57">
        <f t="shared" si="36"/>
        <v>0</v>
      </c>
      <c r="P120" s="22">
        <f t="shared" si="36"/>
        <v>0</v>
      </c>
      <c r="Q120" s="22"/>
    </row>
    <row r="121" spans="1:17" ht="18.75" hidden="1" customHeight="1" x14ac:dyDescent="0.25">
      <c r="A121" s="366"/>
      <c r="B121" s="367"/>
      <c r="C121" s="367"/>
      <c r="D121" s="367"/>
      <c r="E121" s="367"/>
      <c r="F121" s="367"/>
      <c r="G121" s="367"/>
      <c r="H121" s="367"/>
      <c r="I121" s="368"/>
      <c r="J121" s="175"/>
      <c r="K121" s="53">
        <f t="shared" si="36"/>
        <v>17488.300000000003</v>
      </c>
      <c r="L121" s="75">
        <f t="shared" si="36"/>
        <v>14921.3</v>
      </c>
      <c r="M121" s="76">
        <f t="shared" si="36"/>
        <v>77044.3</v>
      </c>
      <c r="N121" s="56">
        <f t="shared" si="36"/>
        <v>35313.4</v>
      </c>
      <c r="O121" s="57">
        <f t="shared" si="36"/>
        <v>896.9</v>
      </c>
      <c r="P121" s="22">
        <f t="shared" si="36"/>
        <v>15276.8</v>
      </c>
      <c r="Q121" s="22">
        <f>Q126+Q137+Q148+Q171+Q189+Q206+Q218+Q229+Q258+Q271</f>
        <v>0</v>
      </c>
    </row>
    <row r="122" spans="1:17" ht="20.25" customHeight="1" x14ac:dyDescent="0.25">
      <c r="A122" s="369"/>
      <c r="B122" s="370"/>
      <c r="C122" s="370"/>
      <c r="D122" s="370"/>
      <c r="E122" s="370"/>
      <c r="F122" s="370"/>
      <c r="G122" s="370"/>
      <c r="H122" s="370"/>
      <c r="I122" s="371"/>
      <c r="J122" s="176"/>
      <c r="K122" s="53">
        <f t="shared" si="36"/>
        <v>0</v>
      </c>
      <c r="L122" s="75">
        <f t="shared" si="36"/>
        <v>0</v>
      </c>
      <c r="M122" s="76">
        <f t="shared" si="36"/>
        <v>0</v>
      </c>
      <c r="N122" s="56">
        <f t="shared" si="36"/>
        <v>0</v>
      </c>
      <c r="O122" s="57">
        <f t="shared" si="36"/>
        <v>0</v>
      </c>
      <c r="P122" s="22">
        <f t="shared" si="36"/>
        <v>0</v>
      </c>
      <c r="Q122" s="22"/>
    </row>
    <row r="123" spans="1:17" ht="18.75" customHeight="1" x14ac:dyDescent="0.25">
      <c r="A123" s="388" t="s">
        <v>229</v>
      </c>
      <c r="B123" s="339" t="s">
        <v>19</v>
      </c>
      <c r="C123" s="247" t="s">
        <v>13</v>
      </c>
      <c r="D123" s="340" t="s">
        <v>84</v>
      </c>
      <c r="E123" s="310">
        <v>46387</v>
      </c>
      <c r="F123" s="310" t="s">
        <v>13</v>
      </c>
      <c r="G123" s="58" t="s">
        <v>9</v>
      </c>
      <c r="H123" s="110">
        <f>SUM(K123:P123)</f>
        <v>100</v>
      </c>
      <c r="I123" s="146">
        <f>I124+I125+I126+I127</f>
        <v>0</v>
      </c>
      <c r="J123" s="146"/>
      <c r="K123" s="48">
        <f>K124+K125+K126+K127</f>
        <v>100</v>
      </c>
      <c r="L123" s="48">
        <f>L124+L125+L126+L127</f>
        <v>0</v>
      </c>
      <c r="M123" s="48">
        <f>M124+M125+M126+M127</f>
        <v>0</v>
      </c>
      <c r="N123" s="48">
        <f>SUM(N124:N127)</f>
        <v>0</v>
      </c>
      <c r="O123" s="52">
        <f>SUM(O124:O127)</f>
        <v>0</v>
      </c>
      <c r="P123" s="21">
        <f>SUM(P124:P127)</f>
        <v>0</v>
      </c>
      <c r="Q123" s="21"/>
    </row>
    <row r="124" spans="1:17" ht="18.75" x14ac:dyDescent="0.25">
      <c r="A124" s="389"/>
      <c r="B124" s="339"/>
      <c r="C124" s="248"/>
      <c r="D124" s="340"/>
      <c r="E124" s="310"/>
      <c r="F124" s="310"/>
      <c r="G124" s="58" t="s">
        <v>180</v>
      </c>
      <c r="H124" s="111">
        <f t="shared" si="35"/>
        <v>0</v>
      </c>
      <c r="I124" s="149">
        <v>0</v>
      </c>
      <c r="J124" s="149"/>
      <c r="K124" s="53">
        <v>0</v>
      </c>
      <c r="L124" s="54">
        <v>0</v>
      </c>
      <c r="M124" s="55">
        <v>0</v>
      </c>
      <c r="N124" s="56">
        <v>0</v>
      </c>
      <c r="O124" s="57">
        <v>0</v>
      </c>
      <c r="P124" s="22">
        <v>0</v>
      </c>
      <c r="Q124" s="22"/>
    </row>
    <row r="125" spans="1:17" ht="18.75" x14ac:dyDescent="0.25">
      <c r="A125" s="389"/>
      <c r="B125" s="339"/>
      <c r="C125" s="248"/>
      <c r="D125" s="340"/>
      <c r="E125" s="310"/>
      <c r="F125" s="310"/>
      <c r="G125" s="58" t="s">
        <v>10</v>
      </c>
      <c r="H125" s="111">
        <f t="shared" si="35"/>
        <v>0</v>
      </c>
      <c r="I125" s="149">
        <v>0</v>
      </c>
      <c r="J125" s="149"/>
      <c r="K125" s="53">
        <v>0</v>
      </c>
      <c r="L125" s="54">
        <v>0</v>
      </c>
      <c r="M125" s="55">
        <v>0</v>
      </c>
      <c r="N125" s="56">
        <v>0</v>
      </c>
      <c r="O125" s="57">
        <v>0</v>
      </c>
      <c r="P125" s="22">
        <v>0</v>
      </c>
      <c r="Q125" s="22"/>
    </row>
    <row r="126" spans="1:17" ht="18.75" x14ac:dyDescent="0.25">
      <c r="A126" s="389"/>
      <c r="B126" s="339"/>
      <c r="C126" s="248"/>
      <c r="D126" s="340"/>
      <c r="E126" s="310"/>
      <c r="F126" s="310"/>
      <c r="G126" s="58" t="s">
        <v>11</v>
      </c>
      <c r="H126" s="111">
        <f>SUM(K126:P126)</f>
        <v>100</v>
      </c>
      <c r="I126" s="149">
        <f>I131</f>
        <v>0</v>
      </c>
      <c r="J126" s="149"/>
      <c r="K126" s="53">
        <f>K131</f>
        <v>100</v>
      </c>
      <c r="L126" s="54">
        <v>0</v>
      </c>
      <c r="M126" s="55">
        <v>0</v>
      </c>
      <c r="N126" s="56">
        <v>0</v>
      </c>
      <c r="O126" s="57">
        <v>0</v>
      </c>
      <c r="P126" s="22">
        <v>0</v>
      </c>
      <c r="Q126" s="22"/>
    </row>
    <row r="127" spans="1:17" ht="75" customHeight="1" x14ac:dyDescent="0.25">
      <c r="A127" s="390"/>
      <c r="B127" s="339"/>
      <c r="C127" s="249"/>
      <c r="D127" s="340"/>
      <c r="E127" s="310"/>
      <c r="F127" s="310"/>
      <c r="G127" s="58" t="s">
        <v>12</v>
      </c>
      <c r="H127" s="111">
        <f t="shared" si="35"/>
        <v>0</v>
      </c>
      <c r="I127" s="149">
        <v>0</v>
      </c>
      <c r="J127" s="149"/>
      <c r="K127" s="53">
        <v>0</v>
      </c>
      <c r="L127" s="54">
        <v>0</v>
      </c>
      <c r="M127" s="55">
        <v>0</v>
      </c>
      <c r="N127" s="56">
        <v>0</v>
      </c>
      <c r="O127" s="57">
        <v>0</v>
      </c>
      <c r="P127" s="22">
        <v>0</v>
      </c>
      <c r="Q127" s="22"/>
    </row>
    <row r="128" spans="1:17" ht="18.75" customHeight="1" x14ac:dyDescent="0.25">
      <c r="A128" s="388" t="s">
        <v>230</v>
      </c>
      <c r="B128" s="341" t="s">
        <v>20</v>
      </c>
      <c r="C128" s="238" t="s">
        <v>193</v>
      </c>
      <c r="D128" s="278" t="s">
        <v>84</v>
      </c>
      <c r="E128" s="252">
        <v>46387</v>
      </c>
      <c r="F128" s="252" t="s">
        <v>194</v>
      </c>
      <c r="G128" s="66" t="s">
        <v>9</v>
      </c>
      <c r="H128" s="110">
        <f>SUM(K128:P128)</f>
        <v>100</v>
      </c>
      <c r="I128" s="146">
        <f>I129+I130+I131+I132</f>
        <v>0</v>
      </c>
      <c r="J128" s="146"/>
      <c r="K128" s="48">
        <f>K129+K130+K131+K132</f>
        <v>100</v>
      </c>
      <c r="L128" s="48">
        <f>L129+L130+L131+L132</f>
        <v>0</v>
      </c>
      <c r="M128" s="48">
        <f>M129+M130+M131+M132</f>
        <v>0</v>
      </c>
      <c r="N128" s="48">
        <f t="shared" ref="N128:N168" si="37">SUM(N129:N132)</f>
        <v>0</v>
      </c>
      <c r="O128" s="52">
        <f t="shared" ref="O128:O139" si="38">SUM(O129:O132)</f>
        <v>0</v>
      </c>
      <c r="P128" s="21">
        <f>SUM(P129:P132)</f>
        <v>0</v>
      </c>
      <c r="Q128" s="21"/>
    </row>
    <row r="129" spans="1:17" ht="18.75" x14ac:dyDescent="0.25">
      <c r="A129" s="389"/>
      <c r="B129" s="341"/>
      <c r="C129" s="239"/>
      <c r="D129" s="278"/>
      <c r="E129" s="252"/>
      <c r="F129" s="252"/>
      <c r="G129" s="66" t="s">
        <v>180</v>
      </c>
      <c r="H129" s="99">
        <f t="shared" si="35"/>
        <v>0</v>
      </c>
      <c r="I129" s="148">
        <v>0</v>
      </c>
      <c r="J129" s="148"/>
      <c r="K129" s="53"/>
      <c r="L129" s="54">
        <f>SUM(L130:L133)</f>
        <v>0</v>
      </c>
      <c r="M129" s="55">
        <f>SUM(M130:M133)</f>
        <v>0</v>
      </c>
      <c r="N129" s="56">
        <f t="shared" si="37"/>
        <v>0</v>
      </c>
      <c r="O129" s="57">
        <f t="shared" si="38"/>
        <v>0</v>
      </c>
      <c r="P129" s="22">
        <v>0</v>
      </c>
      <c r="Q129" s="22"/>
    </row>
    <row r="130" spans="1:17" ht="18.75" x14ac:dyDescent="0.25">
      <c r="A130" s="389"/>
      <c r="B130" s="341"/>
      <c r="C130" s="239"/>
      <c r="D130" s="278"/>
      <c r="E130" s="252"/>
      <c r="F130" s="252"/>
      <c r="G130" s="66" t="s">
        <v>10</v>
      </c>
      <c r="H130" s="99">
        <f t="shared" si="35"/>
        <v>0</v>
      </c>
      <c r="I130" s="148">
        <v>0</v>
      </c>
      <c r="J130" s="148"/>
      <c r="K130" s="53">
        <v>0</v>
      </c>
      <c r="L130" s="54">
        <v>0</v>
      </c>
      <c r="M130" s="55">
        <v>0</v>
      </c>
      <c r="N130" s="56">
        <v>0</v>
      </c>
      <c r="O130" s="57">
        <v>0</v>
      </c>
      <c r="P130" s="22">
        <v>0</v>
      </c>
      <c r="Q130" s="22"/>
    </row>
    <row r="131" spans="1:17" ht="18.75" x14ac:dyDescent="0.25">
      <c r="A131" s="389"/>
      <c r="B131" s="341"/>
      <c r="C131" s="239"/>
      <c r="D131" s="278"/>
      <c r="E131" s="252"/>
      <c r="F131" s="252"/>
      <c r="G131" s="66" t="s">
        <v>11</v>
      </c>
      <c r="H131" s="99">
        <f>SUM(K131:P131)</f>
        <v>100</v>
      </c>
      <c r="I131" s="148">
        <v>0</v>
      </c>
      <c r="J131" s="148"/>
      <c r="K131" s="53">
        <v>100</v>
      </c>
      <c r="L131" s="54">
        <v>0</v>
      </c>
      <c r="M131" s="55">
        <v>0</v>
      </c>
      <c r="N131" s="56">
        <v>0</v>
      </c>
      <c r="O131" s="57">
        <v>0</v>
      </c>
      <c r="P131" s="22">
        <v>0</v>
      </c>
      <c r="Q131" s="22"/>
    </row>
    <row r="132" spans="1:17" ht="96.75" customHeight="1" x14ac:dyDescent="0.25">
      <c r="A132" s="390"/>
      <c r="B132" s="341"/>
      <c r="C132" s="240"/>
      <c r="D132" s="278"/>
      <c r="E132" s="252"/>
      <c r="F132" s="252"/>
      <c r="G132" s="66" t="s">
        <v>12</v>
      </c>
      <c r="H132" s="99">
        <f t="shared" si="35"/>
        <v>0</v>
      </c>
      <c r="I132" s="148">
        <v>0</v>
      </c>
      <c r="J132" s="148"/>
      <c r="K132" s="53">
        <v>0</v>
      </c>
      <c r="L132" s="54">
        <v>0</v>
      </c>
      <c r="M132" s="55">
        <v>0</v>
      </c>
      <c r="N132" s="56">
        <v>0</v>
      </c>
      <c r="O132" s="57">
        <v>0</v>
      </c>
      <c r="P132" s="22">
        <v>0</v>
      </c>
      <c r="Q132" s="22"/>
    </row>
    <row r="133" spans="1:17" ht="264" customHeight="1" x14ac:dyDescent="0.25">
      <c r="A133" s="213"/>
      <c r="B133" s="204" t="s">
        <v>136</v>
      </c>
      <c r="C133" s="144" t="s">
        <v>193</v>
      </c>
      <c r="D133" s="104" t="s">
        <v>84</v>
      </c>
      <c r="E133" s="139">
        <v>46387</v>
      </c>
      <c r="F133" s="118" t="s">
        <v>290</v>
      </c>
      <c r="G133" s="134" t="s">
        <v>13</v>
      </c>
      <c r="H133" s="134" t="s">
        <v>13</v>
      </c>
      <c r="I133" s="144" t="s">
        <v>13</v>
      </c>
      <c r="J133" s="144"/>
      <c r="K133" s="53"/>
      <c r="L133" s="54"/>
      <c r="M133" s="55"/>
      <c r="N133" s="56"/>
      <c r="O133" s="57"/>
      <c r="P133" s="22"/>
      <c r="Q133" s="22"/>
    </row>
    <row r="134" spans="1:17" ht="18.75" customHeight="1" x14ac:dyDescent="0.25">
      <c r="A134" s="388" t="s">
        <v>231</v>
      </c>
      <c r="B134" s="339" t="s">
        <v>21</v>
      </c>
      <c r="C134" s="247" t="s">
        <v>193</v>
      </c>
      <c r="D134" s="340" t="s">
        <v>92</v>
      </c>
      <c r="E134" s="310">
        <v>46387</v>
      </c>
      <c r="F134" s="310" t="s">
        <v>194</v>
      </c>
      <c r="G134" s="58" t="s">
        <v>9</v>
      </c>
      <c r="H134" s="110">
        <f t="shared" si="35"/>
        <v>0</v>
      </c>
      <c r="I134" s="110">
        <f t="shared" si="35"/>
        <v>0</v>
      </c>
      <c r="J134" s="146"/>
      <c r="K134" s="48">
        <f>K135+K136+K137+K138</f>
        <v>0</v>
      </c>
      <c r="L134" s="48">
        <f>L135+L136+L137+L138</f>
        <v>0</v>
      </c>
      <c r="M134" s="48">
        <f>M135+M136+M137+M138</f>
        <v>0</v>
      </c>
      <c r="N134" s="48">
        <f t="shared" si="37"/>
        <v>0</v>
      </c>
      <c r="O134" s="52">
        <f t="shared" si="38"/>
        <v>0</v>
      </c>
      <c r="P134" s="21">
        <f>SUM(P135:P138)</f>
        <v>0</v>
      </c>
      <c r="Q134" s="21"/>
    </row>
    <row r="135" spans="1:17" ht="18.75" x14ac:dyDescent="0.25">
      <c r="A135" s="389"/>
      <c r="B135" s="339"/>
      <c r="C135" s="248"/>
      <c r="D135" s="340"/>
      <c r="E135" s="310"/>
      <c r="F135" s="310"/>
      <c r="G135" s="58" t="s">
        <v>180</v>
      </c>
      <c r="H135" s="111">
        <v>0</v>
      </c>
      <c r="I135" s="111">
        <v>0</v>
      </c>
      <c r="J135" s="149"/>
      <c r="K135" s="53">
        <v>0</v>
      </c>
      <c r="L135" s="54">
        <v>0</v>
      </c>
      <c r="M135" s="55">
        <v>0</v>
      </c>
      <c r="N135" s="56">
        <v>0</v>
      </c>
      <c r="O135" s="57">
        <v>0</v>
      </c>
      <c r="P135" s="22">
        <v>0</v>
      </c>
      <c r="Q135" s="22"/>
    </row>
    <row r="136" spans="1:17" ht="18.75" x14ac:dyDescent="0.25">
      <c r="A136" s="389"/>
      <c r="B136" s="339"/>
      <c r="C136" s="248"/>
      <c r="D136" s="340"/>
      <c r="E136" s="310"/>
      <c r="F136" s="310"/>
      <c r="G136" s="58" t="s">
        <v>10</v>
      </c>
      <c r="H136" s="111">
        <f t="shared" si="35"/>
        <v>0</v>
      </c>
      <c r="I136" s="111">
        <f t="shared" si="35"/>
        <v>0</v>
      </c>
      <c r="J136" s="149"/>
      <c r="K136" s="53">
        <v>0</v>
      </c>
      <c r="L136" s="54">
        <v>0</v>
      </c>
      <c r="M136" s="55">
        <v>0</v>
      </c>
      <c r="N136" s="56">
        <v>0</v>
      </c>
      <c r="O136" s="57">
        <v>0</v>
      </c>
      <c r="P136" s="22">
        <v>0</v>
      </c>
      <c r="Q136" s="22"/>
    </row>
    <row r="137" spans="1:17" ht="18.75" x14ac:dyDescent="0.25">
      <c r="A137" s="389"/>
      <c r="B137" s="339"/>
      <c r="C137" s="248"/>
      <c r="D137" s="340"/>
      <c r="E137" s="310"/>
      <c r="F137" s="310"/>
      <c r="G137" s="58" t="s">
        <v>11</v>
      </c>
      <c r="H137" s="111">
        <f t="shared" si="35"/>
        <v>0</v>
      </c>
      <c r="I137" s="111">
        <f t="shared" si="35"/>
        <v>0</v>
      </c>
      <c r="J137" s="149"/>
      <c r="K137" s="53">
        <v>0</v>
      </c>
      <c r="L137" s="54">
        <v>0</v>
      </c>
      <c r="M137" s="55">
        <v>0</v>
      </c>
      <c r="N137" s="56">
        <v>0</v>
      </c>
      <c r="O137" s="57">
        <v>0</v>
      </c>
      <c r="P137" s="22">
        <v>0</v>
      </c>
      <c r="Q137" s="22"/>
    </row>
    <row r="138" spans="1:17" ht="93.75" customHeight="1" x14ac:dyDescent="0.25">
      <c r="A138" s="390"/>
      <c r="B138" s="339"/>
      <c r="C138" s="249"/>
      <c r="D138" s="340"/>
      <c r="E138" s="310"/>
      <c r="F138" s="310"/>
      <c r="G138" s="58" t="s">
        <v>12</v>
      </c>
      <c r="H138" s="111">
        <f t="shared" si="35"/>
        <v>0</v>
      </c>
      <c r="I138" s="111">
        <f t="shared" si="35"/>
        <v>0</v>
      </c>
      <c r="J138" s="149"/>
      <c r="K138" s="53">
        <v>0</v>
      </c>
      <c r="L138" s="54">
        <v>0</v>
      </c>
      <c r="M138" s="55">
        <v>0</v>
      </c>
      <c r="N138" s="56">
        <v>0</v>
      </c>
      <c r="O138" s="57">
        <v>0</v>
      </c>
      <c r="P138" s="22">
        <v>0</v>
      </c>
      <c r="Q138" s="22"/>
    </row>
    <row r="139" spans="1:17" ht="18.75" customHeight="1" x14ac:dyDescent="0.25">
      <c r="A139" s="388" t="s">
        <v>232</v>
      </c>
      <c r="B139" s="253" t="s">
        <v>22</v>
      </c>
      <c r="C139" s="238" t="s">
        <v>193</v>
      </c>
      <c r="D139" s="238" t="s">
        <v>84</v>
      </c>
      <c r="E139" s="256">
        <v>46387</v>
      </c>
      <c r="F139" s="256" t="s">
        <v>194</v>
      </c>
      <c r="G139" s="66" t="s">
        <v>9</v>
      </c>
      <c r="H139" s="110">
        <f t="shared" si="35"/>
        <v>0</v>
      </c>
      <c r="I139" s="110">
        <f t="shared" si="35"/>
        <v>0</v>
      </c>
      <c r="J139" s="146"/>
      <c r="K139" s="48">
        <f>K140+K141+K142+K143</f>
        <v>0</v>
      </c>
      <c r="L139" s="48">
        <f>L140+L141+L142+L143</f>
        <v>0</v>
      </c>
      <c r="M139" s="48">
        <f>M140+M141+M142+M143</f>
        <v>0</v>
      </c>
      <c r="N139" s="48">
        <f t="shared" si="37"/>
        <v>0</v>
      </c>
      <c r="O139" s="52">
        <f t="shared" si="38"/>
        <v>0</v>
      </c>
      <c r="P139" s="21">
        <f>SUM(P140:P143)</f>
        <v>0</v>
      </c>
      <c r="Q139" s="21"/>
    </row>
    <row r="140" spans="1:17" ht="18.75" x14ac:dyDescent="0.25">
      <c r="A140" s="389"/>
      <c r="B140" s="254"/>
      <c r="C140" s="239"/>
      <c r="D140" s="239"/>
      <c r="E140" s="257"/>
      <c r="F140" s="257"/>
      <c r="G140" s="66" t="s">
        <v>180</v>
      </c>
      <c r="H140" s="99">
        <f t="shared" si="35"/>
        <v>0</v>
      </c>
      <c r="I140" s="99">
        <f t="shared" si="35"/>
        <v>0</v>
      </c>
      <c r="J140" s="148"/>
      <c r="K140" s="70">
        <v>0</v>
      </c>
      <c r="L140" s="75">
        <v>0</v>
      </c>
      <c r="M140" s="76">
        <v>0</v>
      </c>
      <c r="N140" s="77">
        <v>0</v>
      </c>
      <c r="O140" s="78">
        <v>0</v>
      </c>
      <c r="P140" s="22">
        <v>0</v>
      </c>
      <c r="Q140" s="22"/>
    </row>
    <row r="141" spans="1:17" ht="18.75" x14ac:dyDescent="0.25">
      <c r="A141" s="389"/>
      <c r="B141" s="254"/>
      <c r="C141" s="239"/>
      <c r="D141" s="239"/>
      <c r="E141" s="257"/>
      <c r="F141" s="257"/>
      <c r="G141" s="66" t="s">
        <v>10</v>
      </c>
      <c r="H141" s="99">
        <f t="shared" si="35"/>
        <v>0</v>
      </c>
      <c r="I141" s="99">
        <f t="shared" si="35"/>
        <v>0</v>
      </c>
      <c r="J141" s="148"/>
      <c r="K141" s="70">
        <v>0</v>
      </c>
      <c r="L141" s="75">
        <v>0</v>
      </c>
      <c r="M141" s="76">
        <v>0</v>
      </c>
      <c r="N141" s="77">
        <v>0</v>
      </c>
      <c r="O141" s="78">
        <v>0</v>
      </c>
      <c r="P141" s="22">
        <v>0</v>
      </c>
      <c r="Q141" s="22"/>
    </row>
    <row r="142" spans="1:17" ht="18.75" x14ac:dyDescent="0.25">
      <c r="A142" s="389"/>
      <c r="B142" s="254"/>
      <c r="C142" s="239"/>
      <c r="D142" s="239"/>
      <c r="E142" s="257"/>
      <c r="F142" s="257"/>
      <c r="G142" s="66" t="s">
        <v>11</v>
      </c>
      <c r="H142" s="99">
        <f t="shared" si="35"/>
        <v>0</v>
      </c>
      <c r="I142" s="99">
        <f t="shared" si="35"/>
        <v>0</v>
      </c>
      <c r="J142" s="148"/>
      <c r="K142" s="70">
        <v>0</v>
      </c>
      <c r="L142" s="75">
        <v>0</v>
      </c>
      <c r="M142" s="76">
        <v>0</v>
      </c>
      <c r="N142" s="77">
        <v>0</v>
      </c>
      <c r="O142" s="78">
        <v>0</v>
      </c>
      <c r="P142" s="22">
        <v>0</v>
      </c>
      <c r="Q142" s="22"/>
    </row>
    <row r="143" spans="1:17" ht="62.25" customHeight="1" x14ac:dyDescent="0.25">
      <c r="A143" s="390"/>
      <c r="B143" s="255"/>
      <c r="C143" s="240"/>
      <c r="D143" s="240"/>
      <c r="E143" s="258"/>
      <c r="F143" s="258"/>
      <c r="G143" s="66" t="s">
        <v>12</v>
      </c>
      <c r="H143" s="99">
        <f t="shared" si="35"/>
        <v>0</v>
      </c>
      <c r="I143" s="99">
        <f t="shared" si="35"/>
        <v>0</v>
      </c>
      <c r="J143" s="148"/>
      <c r="K143" s="70">
        <v>0</v>
      </c>
      <c r="L143" s="75">
        <v>0</v>
      </c>
      <c r="M143" s="76">
        <v>0</v>
      </c>
      <c r="N143" s="77">
        <v>0</v>
      </c>
      <c r="O143" s="78">
        <v>0</v>
      </c>
      <c r="P143" s="22">
        <v>0</v>
      </c>
      <c r="Q143" s="22"/>
    </row>
    <row r="144" spans="1:17" ht="139.5" customHeight="1" x14ac:dyDescent="0.25">
      <c r="A144" s="213"/>
      <c r="B144" s="204" t="s">
        <v>183</v>
      </c>
      <c r="C144" s="144" t="s">
        <v>193</v>
      </c>
      <c r="D144" s="104" t="s">
        <v>84</v>
      </c>
      <c r="E144" s="118">
        <v>46387</v>
      </c>
      <c r="F144" s="118" t="s">
        <v>194</v>
      </c>
      <c r="G144" s="134" t="s">
        <v>13</v>
      </c>
      <c r="H144" s="134" t="s">
        <v>13</v>
      </c>
      <c r="I144" s="144" t="s">
        <v>13</v>
      </c>
      <c r="J144" s="144"/>
      <c r="K144" s="53">
        <f>K149+K155</f>
        <v>0</v>
      </c>
      <c r="L144" s="54">
        <f>L149+L155</f>
        <v>0</v>
      </c>
      <c r="M144" s="55">
        <f>M149+M155</f>
        <v>0</v>
      </c>
      <c r="N144" s="56">
        <v>0</v>
      </c>
      <c r="O144" s="57">
        <f>O149+O155</f>
        <v>0</v>
      </c>
      <c r="P144" s="22">
        <v>0</v>
      </c>
      <c r="Q144" s="22"/>
    </row>
    <row r="145" spans="1:17" ht="18.75" customHeight="1" x14ac:dyDescent="0.25">
      <c r="A145" s="388" t="s">
        <v>233</v>
      </c>
      <c r="B145" s="342" t="s">
        <v>23</v>
      </c>
      <c r="C145" s="247" t="s">
        <v>193</v>
      </c>
      <c r="D145" s="247" t="s">
        <v>93</v>
      </c>
      <c r="E145" s="262">
        <v>46387</v>
      </c>
      <c r="F145" s="262" t="s">
        <v>194</v>
      </c>
      <c r="G145" s="58" t="s">
        <v>9</v>
      </c>
      <c r="H145" s="110">
        <f t="shared" si="35"/>
        <v>0</v>
      </c>
      <c r="I145" s="110">
        <f t="shared" si="35"/>
        <v>0</v>
      </c>
      <c r="J145" s="146"/>
      <c r="K145" s="48">
        <f>K146+K147+K148+K149</f>
        <v>0</v>
      </c>
      <c r="L145" s="48">
        <f>L146+L147+L148+L149</f>
        <v>0</v>
      </c>
      <c r="M145" s="48">
        <f>M146+M147+M148+M149</f>
        <v>0</v>
      </c>
      <c r="N145" s="48">
        <f t="shared" si="37"/>
        <v>0</v>
      </c>
      <c r="O145" s="52">
        <f>SUM(O146:O149)</f>
        <v>0</v>
      </c>
      <c r="P145" s="21">
        <f>SUM(P146:P149)</f>
        <v>0</v>
      </c>
      <c r="Q145" s="21"/>
    </row>
    <row r="146" spans="1:17" ht="18.75" x14ac:dyDescent="0.25">
      <c r="A146" s="389"/>
      <c r="B146" s="343"/>
      <c r="C146" s="248"/>
      <c r="D146" s="248"/>
      <c r="E146" s="263"/>
      <c r="F146" s="263"/>
      <c r="G146" s="58" t="s">
        <v>180</v>
      </c>
      <c r="H146" s="111">
        <f t="shared" si="35"/>
        <v>0</v>
      </c>
      <c r="I146" s="111">
        <f t="shared" si="35"/>
        <v>0</v>
      </c>
      <c r="J146" s="149"/>
      <c r="K146" s="53">
        <v>0</v>
      </c>
      <c r="L146" s="54">
        <v>0</v>
      </c>
      <c r="M146" s="55">
        <v>0</v>
      </c>
      <c r="N146" s="56">
        <v>0</v>
      </c>
      <c r="O146" s="57">
        <v>0</v>
      </c>
      <c r="P146" s="22">
        <v>0</v>
      </c>
      <c r="Q146" s="22"/>
    </row>
    <row r="147" spans="1:17" ht="18.75" x14ac:dyDescent="0.25">
      <c r="A147" s="389"/>
      <c r="B147" s="343"/>
      <c r="C147" s="248"/>
      <c r="D147" s="248"/>
      <c r="E147" s="263"/>
      <c r="F147" s="263"/>
      <c r="G147" s="58" t="s">
        <v>10</v>
      </c>
      <c r="H147" s="111">
        <f t="shared" si="35"/>
        <v>0</v>
      </c>
      <c r="I147" s="111">
        <f t="shared" si="35"/>
        <v>0</v>
      </c>
      <c r="J147" s="149"/>
      <c r="K147" s="53">
        <v>0</v>
      </c>
      <c r="L147" s="54">
        <v>0</v>
      </c>
      <c r="M147" s="55">
        <v>0</v>
      </c>
      <c r="N147" s="56">
        <v>0</v>
      </c>
      <c r="O147" s="57">
        <v>0</v>
      </c>
      <c r="P147" s="22">
        <v>0</v>
      </c>
      <c r="Q147" s="22"/>
    </row>
    <row r="148" spans="1:17" ht="18.75" x14ac:dyDescent="0.25">
      <c r="A148" s="389"/>
      <c r="B148" s="343"/>
      <c r="C148" s="248"/>
      <c r="D148" s="248"/>
      <c r="E148" s="263"/>
      <c r="F148" s="263"/>
      <c r="G148" s="58" t="s">
        <v>11</v>
      </c>
      <c r="H148" s="111">
        <f t="shared" si="35"/>
        <v>0</v>
      </c>
      <c r="I148" s="111">
        <f t="shared" si="35"/>
        <v>0</v>
      </c>
      <c r="J148" s="149"/>
      <c r="K148" s="53">
        <v>0</v>
      </c>
      <c r="L148" s="54">
        <v>0</v>
      </c>
      <c r="M148" s="55">
        <v>0</v>
      </c>
      <c r="N148" s="56">
        <v>0</v>
      </c>
      <c r="O148" s="57">
        <v>0</v>
      </c>
      <c r="P148" s="22">
        <v>0</v>
      </c>
      <c r="Q148" s="22"/>
    </row>
    <row r="149" spans="1:17" ht="58.5" customHeight="1" x14ac:dyDescent="0.25">
      <c r="A149" s="390"/>
      <c r="B149" s="344"/>
      <c r="C149" s="249"/>
      <c r="D149" s="249"/>
      <c r="E149" s="264"/>
      <c r="F149" s="264"/>
      <c r="G149" s="58" t="s">
        <v>12</v>
      </c>
      <c r="H149" s="111">
        <f t="shared" si="35"/>
        <v>0</v>
      </c>
      <c r="I149" s="111">
        <f t="shared" si="35"/>
        <v>0</v>
      </c>
      <c r="J149" s="149"/>
      <c r="K149" s="53">
        <v>0</v>
      </c>
      <c r="L149" s="54">
        <v>0</v>
      </c>
      <c r="M149" s="55">
        <v>0</v>
      </c>
      <c r="N149" s="56">
        <v>0</v>
      </c>
      <c r="O149" s="57">
        <v>0</v>
      </c>
      <c r="P149" s="22">
        <v>0</v>
      </c>
      <c r="Q149" s="22"/>
    </row>
    <row r="150" spans="1:17" ht="18.75" customHeight="1" x14ac:dyDescent="0.25">
      <c r="A150" s="388" t="s">
        <v>234</v>
      </c>
      <c r="B150" s="345" t="s">
        <v>24</v>
      </c>
      <c r="C150" s="229" t="s">
        <v>193</v>
      </c>
      <c r="D150" s="238" t="s">
        <v>85</v>
      </c>
      <c r="E150" s="256">
        <v>46387</v>
      </c>
      <c r="F150" s="256" t="s">
        <v>194</v>
      </c>
      <c r="G150" s="66" t="s">
        <v>9</v>
      </c>
      <c r="H150" s="110">
        <f t="shared" si="35"/>
        <v>0</v>
      </c>
      <c r="I150" s="110">
        <f t="shared" si="35"/>
        <v>0</v>
      </c>
      <c r="J150" s="146"/>
      <c r="K150" s="48">
        <f>K151+K152+K153+K154</f>
        <v>0</v>
      </c>
      <c r="L150" s="48">
        <f>L151+L152+L153+L154</f>
        <v>0</v>
      </c>
      <c r="M150" s="48">
        <f>M151+M152+M153+M154</f>
        <v>0</v>
      </c>
      <c r="N150" s="48">
        <f t="shared" si="37"/>
        <v>0</v>
      </c>
      <c r="O150" s="52">
        <f>SUM(O151:O154)</f>
        <v>0</v>
      </c>
      <c r="P150" s="21">
        <f>SUM(P151:P154)</f>
        <v>0</v>
      </c>
      <c r="Q150" s="21"/>
    </row>
    <row r="151" spans="1:17" ht="18.75" x14ac:dyDescent="0.25">
      <c r="A151" s="389"/>
      <c r="B151" s="346"/>
      <c r="C151" s="230"/>
      <c r="D151" s="239"/>
      <c r="E151" s="257"/>
      <c r="F151" s="257"/>
      <c r="G151" s="66" t="s">
        <v>180</v>
      </c>
      <c r="H151" s="99">
        <f t="shared" si="35"/>
        <v>0</v>
      </c>
      <c r="I151" s="99">
        <f t="shared" si="35"/>
        <v>0</v>
      </c>
      <c r="J151" s="148"/>
      <c r="K151" s="53">
        <v>0</v>
      </c>
      <c r="L151" s="54">
        <v>0</v>
      </c>
      <c r="M151" s="55">
        <v>0</v>
      </c>
      <c r="N151" s="56">
        <v>0</v>
      </c>
      <c r="O151" s="57">
        <v>0</v>
      </c>
      <c r="P151" s="22">
        <v>0</v>
      </c>
      <c r="Q151" s="22"/>
    </row>
    <row r="152" spans="1:17" ht="18.75" x14ac:dyDescent="0.25">
      <c r="A152" s="389"/>
      <c r="B152" s="346"/>
      <c r="C152" s="230"/>
      <c r="D152" s="239"/>
      <c r="E152" s="257"/>
      <c r="F152" s="257"/>
      <c r="G152" s="66" t="s">
        <v>10</v>
      </c>
      <c r="H152" s="99">
        <f t="shared" si="35"/>
        <v>0</v>
      </c>
      <c r="I152" s="99">
        <f t="shared" si="35"/>
        <v>0</v>
      </c>
      <c r="J152" s="148"/>
      <c r="K152" s="53">
        <v>0</v>
      </c>
      <c r="L152" s="54">
        <v>0</v>
      </c>
      <c r="M152" s="55">
        <v>0</v>
      </c>
      <c r="N152" s="56">
        <v>0</v>
      </c>
      <c r="O152" s="57">
        <v>0</v>
      </c>
      <c r="P152" s="22">
        <v>0</v>
      </c>
      <c r="Q152" s="22"/>
    </row>
    <row r="153" spans="1:17" ht="18.75" x14ac:dyDescent="0.25">
      <c r="A153" s="389"/>
      <c r="B153" s="346"/>
      <c r="C153" s="230"/>
      <c r="D153" s="239"/>
      <c r="E153" s="257"/>
      <c r="F153" s="257"/>
      <c r="G153" s="66" t="s">
        <v>11</v>
      </c>
      <c r="H153" s="99">
        <f t="shared" si="35"/>
        <v>0</v>
      </c>
      <c r="I153" s="99">
        <f t="shared" si="35"/>
        <v>0</v>
      </c>
      <c r="J153" s="148"/>
      <c r="K153" s="53">
        <v>0</v>
      </c>
      <c r="L153" s="54">
        <v>0</v>
      </c>
      <c r="M153" s="55">
        <v>0</v>
      </c>
      <c r="N153" s="56">
        <v>0</v>
      </c>
      <c r="O153" s="57">
        <v>0</v>
      </c>
      <c r="P153" s="22">
        <v>0</v>
      </c>
      <c r="Q153" s="22"/>
    </row>
    <row r="154" spans="1:17" ht="77.25" customHeight="1" x14ac:dyDescent="0.25">
      <c r="A154" s="390"/>
      <c r="B154" s="347"/>
      <c r="C154" s="231"/>
      <c r="D154" s="240"/>
      <c r="E154" s="258"/>
      <c r="F154" s="258"/>
      <c r="G154" s="66" t="s">
        <v>12</v>
      </c>
      <c r="H154" s="99">
        <f t="shared" si="35"/>
        <v>0</v>
      </c>
      <c r="I154" s="99">
        <f t="shared" si="35"/>
        <v>0</v>
      </c>
      <c r="J154" s="148"/>
      <c r="K154" s="53">
        <v>0</v>
      </c>
      <c r="L154" s="54">
        <v>0</v>
      </c>
      <c r="M154" s="55">
        <v>0</v>
      </c>
      <c r="N154" s="56">
        <v>0</v>
      </c>
      <c r="O154" s="57">
        <v>0</v>
      </c>
      <c r="P154" s="22">
        <v>0</v>
      </c>
      <c r="Q154" s="22"/>
    </row>
    <row r="155" spans="1:17" ht="176.25" customHeight="1" x14ac:dyDescent="0.25">
      <c r="A155" s="213"/>
      <c r="B155" s="204" t="s">
        <v>106</v>
      </c>
      <c r="C155" s="144" t="s">
        <v>193</v>
      </c>
      <c r="D155" s="104" t="s">
        <v>85</v>
      </c>
      <c r="E155" s="139">
        <v>46387</v>
      </c>
      <c r="F155" s="118" t="s">
        <v>287</v>
      </c>
      <c r="G155" s="134" t="s">
        <v>13</v>
      </c>
      <c r="H155" s="134" t="s">
        <v>13</v>
      </c>
      <c r="I155" s="144" t="s">
        <v>13</v>
      </c>
      <c r="J155" s="144"/>
      <c r="K155" s="53">
        <v>0</v>
      </c>
      <c r="L155" s="54">
        <v>0</v>
      </c>
      <c r="M155" s="55">
        <v>0</v>
      </c>
      <c r="N155" s="56">
        <v>0</v>
      </c>
      <c r="O155" s="57">
        <v>0</v>
      </c>
      <c r="P155" s="22">
        <v>0</v>
      </c>
      <c r="Q155" s="22"/>
    </row>
    <row r="156" spans="1:17" ht="18.75" x14ac:dyDescent="0.25">
      <c r="A156" s="388" t="s">
        <v>235</v>
      </c>
      <c r="B156" s="253" t="s">
        <v>25</v>
      </c>
      <c r="C156" s="238" t="s">
        <v>193</v>
      </c>
      <c r="D156" s="238" t="s">
        <v>85</v>
      </c>
      <c r="E156" s="256">
        <v>46387</v>
      </c>
      <c r="F156" s="256" t="s">
        <v>194</v>
      </c>
      <c r="G156" s="66" t="s">
        <v>9</v>
      </c>
      <c r="H156" s="110">
        <f t="shared" si="35"/>
        <v>0</v>
      </c>
      <c r="I156" s="110">
        <f t="shared" si="35"/>
        <v>0</v>
      </c>
      <c r="J156" s="146"/>
      <c r="K156" s="48">
        <f>K157+K158+K159+K160</f>
        <v>0</v>
      </c>
      <c r="L156" s="48">
        <f>L157+L158+L159+L160</f>
        <v>0</v>
      </c>
      <c r="M156" s="48">
        <f>M157+M158+M159+M160</f>
        <v>0</v>
      </c>
      <c r="N156" s="48">
        <f t="shared" si="37"/>
        <v>0</v>
      </c>
      <c r="O156" s="52">
        <f>SUM(O157:O160)</f>
        <v>0</v>
      </c>
      <c r="P156" s="21">
        <f>SUM(P157:P160)</f>
        <v>0</v>
      </c>
      <c r="Q156" s="21"/>
    </row>
    <row r="157" spans="1:17" ht="18.75" x14ac:dyDescent="0.25">
      <c r="A157" s="389"/>
      <c r="B157" s="254"/>
      <c r="C157" s="239"/>
      <c r="D157" s="239"/>
      <c r="E157" s="257"/>
      <c r="F157" s="257"/>
      <c r="G157" s="66" t="s">
        <v>180</v>
      </c>
      <c r="H157" s="99">
        <f t="shared" si="35"/>
        <v>0</v>
      </c>
      <c r="I157" s="99">
        <f t="shared" si="35"/>
        <v>0</v>
      </c>
      <c r="J157" s="148"/>
      <c r="K157" s="53">
        <v>0</v>
      </c>
      <c r="L157" s="54">
        <v>0</v>
      </c>
      <c r="M157" s="55">
        <v>0</v>
      </c>
      <c r="N157" s="56">
        <v>0</v>
      </c>
      <c r="O157" s="57">
        <v>0</v>
      </c>
      <c r="P157" s="22">
        <v>0</v>
      </c>
      <c r="Q157" s="22"/>
    </row>
    <row r="158" spans="1:17" ht="18.75" x14ac:dyDescent="0.25">
      <c r="A158" s="389"/>
      <c r="B158" s="254"/>
      <c r="C158" s="239"/>
      <c r="D158" s="239"/>
      <c r="E158" s="257"/>
      <c r="F158" s="257"/>
      <c r="G158" s="66" t="s">
        <v>10</v>
      </c>
      <c r="H158" s="99">
        <f t="shared" si="35"/>
        <v>0</v>
      </c>
      <c r="I158" s="99">
        <f t="shared" si="35"/>
        <v>0</v>
      </c>
      <c r="J158" s="148"/>
      <c r="K158" s="53">
        <v>0</v>
      </c>
      <c r="L158" s="54">
        <v>0</v>
      </c>
      <c r="M158" s="55">
        <v>0</v>
      </c>
      <c r="N158" s="56">
        <v>0</v>
      </c>
      <c r="O158" s="57">
        <v>0</v>
      </c>
      <c r="P158" s="22">
        <v>0</v>
      </c>
      <c r="Q158" s="22"/>
    </row>
    <row r="159" spans="1:17" ht="18.75" x14ac:dyDescent="0.25">
      <c r="A159" s="389"/>
      <c r="B159" s="254"/>
      <c r="C159" s="239"/>
      <c r="D159" s="239"/>
      <c r="E159" s="257"/>
      <c r="F159" s="257"/>
      <c r="G159" s="66" t="s">
        <v>11</v>
      </c>
      <c r="H159" s="99">
        <f t="shared" si="35"/>
        <v>0</v>
      </c>
      <c r="I159" s="99">
        <f t="shared" si="35"/>
        <v>0</v>
      </c>
      <c r="J159" s="148"/>
      <c r="K159" s="53">
        <v>0</v>
      </c>
      <c r="L159" s="54">
        <v>0</v>
      </c>
      <c r="M159" s="55">
        <v>0</v>
      </c>
      <c r="N159" s="56">
        <v>0</v>
      </c>
      <c r="O159" s="57">
        <v>0</v>
      </c>
      <c r="P159" s="22">
        <v>0</v>
      </c>
      <c r="Q159" s="22"/>
    </row>
    <row r="160" spans="1:17" ht="66.75" customHeight="1" x14ac:dyDescent="0.25">
      <c r="A160" s="390"/>
      <c r="B160" s="255"/>
      <c r="C160" s="240"/>
      <c r="D160" s="240"/>
      <c r="E160" s="258"/>
      <c r="F160" s="258"/>
      <c r="G160" s="66" t="s">
        <v>12</v>
      </c>
      <c r="H160" s="99">
        <f t="shared" si="35"/>
        <v>0</v>
      </c>
      <c r="I160" s="99">
        <f t="shared" si="35"/>
        <v>0</v>
      </c>
      <c r="J160" s="148"/>
      <c r="K160" s="53">
        <v>0</v>
      </c>
      <c r="L160" s="54">
        <v>0</v>
      </c>
      <c r="M160" s="55">
        <v>0</v>
      </c>
      <c r="N160" s="56">
        <v>0</v>
      </c>
      <c r="O160" s="57">
        <v>0</v>
      </c>
      <c r="P160" s="22">
        <v>0</v>
      </c>
      <c r="Q160" s="22"/>
    </row>
    <row r="161" spans="1:17" ht="152.25" customHeight="1" x14ac:dyDescent="0.25">
      <c r="A161" s="213"/>
      <c r="B161" s="209" t="s">
        <v>137</v>
      </c>
      <c r="C161" s="144" t="s">
        <v>193</v>
      </c>
      <c r="D161" s="104" t="s">
        <v>85</v>
      </c>
      <c r="E161" s="139">
        <v>46387</v>
      </c>
      <c r="F161" s="118" t="s">
        <v>278</v>
      </c>
      <c r="G161" s="134" t="s">
        <v>13</v>
      </c>
      <c r="H161" s="134" t="s">
        <v>13</v>
      </c>
      <c r="I161" s="144" t="s">
        <v>13</v>
      </c>
      <c r="J161" s="144"/>
      <c r="K161" s="53">
        <v>0</v>
      </c>
      <c r="L161" s="54">
        <v>0</v>
      </c>
      <c r="M161" s="55">
        <v>0</v>
      </c>
      <c r="N161" s="56">
        <v>0</v>
      </c>
      <c r="O161" s="57">
        <v>0</v>
      </c>
      <c r="P161" s="22">
        <v>0</v>
      </c>
      <c r="Q161" s="22"/>
    </row>
    <row r="162" spans="1:17" ht="18.75" customHeight="1" x14ac:dyDescent="0.25">
      <c r="A162" s="388" t="s">
        <v>236</v>
      </c>
      <c r="B162" s="253" t="s">
        <v>26</v>
      </c>
      <c r="C162" s="238" t="s">
        <v>193</v>
      </c>
      <c r="D162" s="238" t="s">
        <v>83</v>
      </c>
      <c r="E162" s="256">
        <v>46387</v>
      </c>
      <c r="F162" s="256" t="s">
        <v>194</v>
      </c>
      <c r="G162" s="66" t="s">
        <v>9</v>
      </c>
      <c r="H162" s="110">
        <f t="shared" si="35"/>
        <v>0</v>
      </c>
      <c r="I162" s="110">
        <f t="shared" si="35"/>
        <v>0</v>
      </c>
      <c r="J162" s="146"/>
      <c r="K162" s="48">
        <f>K163+K164+K165+K166</f>
        <v>0</v>
      </c>
      <c r="L162" s="48">
        <f>L163+L164+L165+L166</f>
        <v>0</v>
      </c>
      <c r="M162" s="48">
        <f>M163+M164+M165+M166</f>
        <v>0</v>
      </c>
      <c r="N162" s="48">
        <f t="shared" si="37"/>
        <v>0</v>
      </c>
      <c r="O162" s="52">
        <f t="shared" ref="O162:O168" si="39">SUM(O163:O166)</f>
        <v>0</v>
      </c>
      <c r="P162" s="21">
        <f>SUM(P163:P166)</f>
        <v>0</v>
      </c>
      <c r="Q162" s="21"/>
    </row>
    <row r="163" spans="1:17" ht="18.75" x14ac:dyDescent="0.25">
      <c r="A163" s="389"/>
      <c r="B163" s="254"/>
      <c r="C163" s="239"/>
      <c r="D163" s="239"/>
      <c r="E163" s="257"/>
      <c r="F163" s="257"/>
      <c r="G163" s="66" t="s">
        <v>180</v>
      </c>
      <c r="H163" s="99">
        <f t="shared" si="35"/>
        <v>0</v>
      </c>
      <c r="I163" s="99">
        <f t="shared" si="35"/>
        <v>0</v>
      </c>
      <c r="J163" s="148"/>
      <c r="K163" s="53">
        <f>SUM(K164:K167)</f>
        <v>0</v>
      </c>
      <c r="L163" s="54">
        <f>SUM(L164:L167)</f>
        <v>0</v>
      </c>
      <c r="M163" s="55">
        <f>SUM(M164:M167)</f>
        <v>0</v>
      </c>
      <c r="N163" s="56">
        <f t="shared" si="37"/>
        <v>0</v>
      </c>
      <c r="O163" s="57">
        <f t="shared" si="39"/>
        <v>0</v>
      </c>
      <c r="P163" s="22">
        <v>0</v>
      </c>
      <c r="Q163" s="22"/>
    </row>
    <row r="164" spans="1:17" ht="18.75" x14ac:dyDescent="0.25">
      <c r="A164" s="389"/>
      <c r="B164" s="254"/>
      <c r="C164" s="239"/>
      <c r="D164" s="239"/>
      <c r="E164" s="257"/>
      <c r="F164" s="257"/>
      <c r="G164" s="66" t="s">
        <v>10</v>
      </c>
      <c r="H164" s="99">
        <f t="shared" si="35"/>
        <v>0</v>
      </c>
      <c r="I164" s="99">
        <f t="shared" si="35"/>
        <v>0</v>
      </c>
      <c r="J164" s="148"/>
      <c r="K164" s="53">
        <v>0</v>
      </c>
      <c r="L164" s="54">
        <v>0</v>
      </c>
      <c r="M164" s="55">
        <v>0</v>
      </c>
      <c r="N164" s="56">
        <v>0</v>
      </c>
      <c r="O164" s="57">
        <v>0</v>
      </c>
      <c r="P164" s="22">
        <v>0</v>
      </c>
      <c r="Q164" s="22"/>
    </row>
    <row r="165" spans="1:17" ht="18.75" x14ac:dyDescent="0.25">
      <c r="A165" s="389"/>
      <c r="B165" s="254"/>
      <c r="C165" s="239"/>
      <c r="D165" s="239"/>
      <c r="E165" s="257"/>
      <c r="F165" s="257"/>
      <c r="G165" s="66" t="s">
        <v>11</v>
      </c>
      <c r="H165" s="99">
        <f t="shared" si="35"/>
        <v>0</v>
      </c>
      <c r="I165" s="99">
        <f t="shared" si="35"/>
        <v>0</v>
      </c>
      <c r="J165" s="148"/>
      <c r="K165" s="53">
        <v>0</v>
      </c>
      <c r="L165" s="54">
        <v>0</v>
      </c>
      <c r="M165" s="55">
        <v>0</v>
      </c>
      <c r="N165" s="56">
        <v>0</v>
      </c>
      <c r="O165" s="57">
        <v>0</v>
      </c>
      <c r="P165" s="22">
        <v>0</v>
      </c>
      <c r="Q165" s="22"/>
    </row>
    <row r="166" spans="1:17" ht="18.75" x14ac:dyDescent="0.25">
      <c r="A166" s="390"/>
      <c r="B166" s="255"/>
      <c r="C166" s="240"/>
      <c r="D166" s="240"/>
      <c r="E166" s="258"/>
      <c r="F166" s="258"/>
      <c r="G166" s="66" t="s">
        <v>12</v>
      </c>
      <c r="H166" s="99">
        <f t="shared" si="35"/>
        <v>0</v>
      </c>
      <c r="I166" s="99">
        <f t="shared" si="35"/>
        <v>0</v>
      </c>
      <c r="J166" s="148"/>
      <c r="K166" s="53">
        <v>0</v>
      </c>
      <c r="L166" s="54">
        <v>0</v>
      </c>
      <c r="M166" s="55">
        <v>0</v>
      </c>
      <c r="N166" s="56">
        <v>0</v>
      </c>
      <c r="O166" s="57">
        <v>0</v>
      </c>
      <c r="P166" s="22">
        <v>0</v>
      </c>
      <c r="Q166" s="22"/>
    </row>
    <row r="167" spans="1:17" ht="126" customHeight="1" x14ac:dyDescent="0.25">
      <c r="A167" s="213"/>
      <c r="B167" s="209" t="s">
        <v>107</v>
      </c>
      <c r="C167" s="144" t="s">
        <v>193</v>
      </c>
      <c r="D167" s="104" t="s">
        <v>83</v>
      </c>
      <c r="E167" s="139">
        <v>46387</v>
      </c>
      <c r="F167" s="118" t="s">
        <v>286</v>
      </c>
      <c r="G167" s="134" t="s">
        <v>13</v>
      </c>
      <c r="H167" s="134" t="s">
        <v>13</v>
      </c>
      <c r="I167" s="144" t="s">
        <v>13</v>
      </c>
      <c r="J167" s="144"/>
      <c r="K167" s="53">
        <v>0</v>
      </c>
      <c r="L167" s="54">
        <v>0</v>
      </c>
      <c r="M167" s="55">
        <v>0</v>
      </c>
      <c r="N167" s="56">
        <v>0</v>
      </c>
      <c r="O167" s="57">
        <v>0</v>
      </c>
      <c r="P167" s="22">
        <v>0</v>
      </c>
      <c r="Q167" s="22"/>
    </row>
    <row r="168" spans="1:17" ht="18.75" customHeight="1" x14ac:dyDescent="0.25">
      <c r="A168" s="388" t="s">
        <v>237</v>
      </c>
      <c r="B168" s="301" t="s">
        <v>123</v>
      </c>
      <c r="C168" s="286" t="s">
        <v>193</v>
      </c>
      <c r="D168" s="286" t="s">
        <v>154</v>
      </c>
      <c r="E168" s="348">
        <v>46387</v>
      </c>
      <c r="F168" s="348" t="s">
        <v>194</v>
      </c>
      <c r="G168" s="58" t="s">
        <v>9</v>
      </c>
      <c r="H168" s="110">
        <f t="shared" si="35"/>
        <v>35313.4</v>
      </c>
      <c r="I168" s="146">
        <f>I169+I170+I171+I172</f>
        <v>13558.599999999999</v>
      </c>
      <c r="J168" s="146"/>
      <c r="K168" s="48">
        <f>K169+K170+K171+K172</f>
        <v>0</v>
      </c>
      <c r="L168" s="48">
        <f>L169+L170+L171+L172</f>
        <v>0</v>
      </c>
      <c r="M168" s="48">
        <f>M169+M170+M171+M172</f>
        <v>0</v>
      </c>
      <c r="N168" s="48">
        <f t="shared" si="37"/>
        <v>35313.4</v>
      </c>
      <c r="O168" s="52">
        <f t="shared" si="39"/>
        <v>0</v>
      </c>
      <c r="P168" s="21">
        <f>SUM(P169:P172)</f>
        <v>0</v>
      </c>
      <c r="Q168" s="21"/>
    </row>
    <row r="169" spans="1:17" ht="18.75" x14ac:dyDescent="0.25">
      <c r="A169" s="389"/>
      <c r="B169" s="302"/>
      <c r="C169" s="287"/>
      <c r="D169" s="287"/>
      <c r="E169" s="349"/>
      <c r="F169" s="349"/>
      <c r="G169" s="58" t="s">
        <v>180</v>
      </c>
      <c r="H169" s="111">
        <f t="shared" si="35"/>
        <v>0</v>
      </c>
      <c r="I169" s="149">
        <f>I174+I181</f>
        <v>0</v>
      </c>
      <c r="J169" s="149"/>
      <c r="K169" s="53">
        <f t="shared" ref="K169:K172" si="40">K174</f>
        <v>0</v>
      </c>
      <c r="L169" s="54">
        <f t="shared" ref="L169:L172" si="41">L174</f>
        <v>0</v>
      </c>
      <c r="M169" s="55">
        <f t="shared" ref="M169:M172" si="42">M174</f>
        <v>0</v>
      </c>
      <c r="N169" s="56">
        <f t="shared" ref="N169:N172" si="43">N174</f>
        <v>0</v>
      </c>
      <c r="O169" s="57">
        <f t="shared" ref="O169:O172" si="44">O174</f>
        <v>0</v>
      </c>
      <c r="P169" s="22">
        <f t="shared" ref="P169:P172" si="45">P174</f>
        <v>0</v>
      </c>
      <c r="Q169" s="22"/>
    </row>
    <row r="170" spans="1:17" ht="18.75" x14ac:dyDescent="0.25">
      <c r="A170" s="389"/>
      <c r="B170" s="302"/>
      <c r="C170" s="287"/>
      <c r="D170" s="287"/>
      <c r="E170" s="349"/>
      <c r="F170" s="349"/>
      <c r="G170" s="58" t="s">
        <v>10</v>
      </c>
      <c r="H170" s="111">
        <f t="shared" ref="H170:I240" si="46">SUM(K170:P170)</f>
        <v>0</v>
      </c>
      <c r="I170" s="149">
        <f t="shared" ref="I170:I172" si="47">I175+I182</f>
        <v>0</v>
      </c>
      <c r="J170" s="149"/>
      <c r="K170" s="53">
        <f t="shared" si="40"/>
        <v>0</v>
      </c>
      <c r="L170" s="54">
        <f t="shared" si="41"/>
        <v>0</v>
      </c>
      <c r="M170" s="55">
        <f t="shared" si="42"/>
        <v>0</v>
      </c>
      <c r="N170" s="56">
        <f t="shared" si="43"/>
        <v>0</v>
      </c>
      <c r="O170" s="57">
        <f t="shared" si="44"/>
        <v>0</v>
      </c>
      <c r="P170" s="22">
        <f t="shared" si="45"/>
        <v>0</v>
      </c>
      <c r="Q170" s="22"/>
    </row>
    <row r="171" spans="1:17" ht="18.75" x14ac:dyDescent="0.25">
      <c r="A171" s="389"/>
      <c r="B171" s="302"/>
      <c r="C171" s="287"/>
      <c r="D171" s="287"/>
      <c r="E171" s="349"/>
      <c r="F171" s="349"/>
      <c r="G171" s="58" t="s">
        <v>11</v>
      </c>
      <c r="H171" s="111">
        <f>SUM(K171:P171)</f>
        <v>35313.4</v>
      </c>
      <c r="I171" s="149">
        <f t="shared" si="47"/>
        <v>13558.599999999999</v>
      </c>
      <c r="J171" s="149"/>
      <c r="K171" s="53">
        <f t="shared" si="40"/>
        <v>0</v>
      </c>
      <c r="L171" s="54">
        <f t="shared" si="41"/>
        <v>0</v>
      </c>
      <c r="M171" s="55">
        <f t="shared" si="42"/>
        <v>0</v>
      </c>
      <c r="N171" s="56">
        <f>N176+N183</f>
        <v>35313.4</v>
      </c>
      <c r="O171" s="57">
        <f t="shared" si="44"/>
        <v>0</v>
      </c>
      <c r="P171" s="22">
        <f t="shared" si="45"/>
        <v>0</v>
      </c>
      <c r="Q171" s="22"/>
    </row>
    <row r="172" spans="1:17" ht="85.5" customHeight="1" x14ac:dyDescent="0.25">
      <c r="A172" s="390"/>
      <c r="B172" s="303"/>
      <c r="C172" s="288"/>
      <c r="D172" s="288"/>
      <c r="E172" s="350"/>
      <c r="F172" s="350"/>
      <c r="G172" s="58" t="s">
        <v>12</v>
      </c>
      <c r="H172" s="111">
        <f t="shared" si="46"/>
        <v>0</v>
      </c>
      <c r="I172" s="149">
        <f t="shared" si="47"/>
        <v>0</v>
      </c>
      <c r="J172" s="149"/>
      <c r="K172" s="53">
        <f t="shared" si="40"/>
        <v>0</v>
      </c>
      <c r="L172" s="54">
        <f t="shared" si="41"/>
        <v>0</v>
      </c>
      <c r="M172" s="55">
        <f t="shared" si="42"/>
        <v>0</v>
      </c>
      <c r="N172" s="56">
        <f t="shared" si="43"/>
        <v>0</v>
      </c>
      <c r="O172" s="57">
        <f t="shared" si="44"/>
        <v>0</v>
      </c>
      <c r="P172" s="22">
        <f t="shared" si="45"/>
        <v>0</v>
      </c>
      <c r="Q172" s="22"/>
    </row>
    <row r="173" spans="1:17" ht="18.75" x14ac:dyDescent="0.25">
      <c r="A173" s="388" t="s">
        <v>238</v>
      </c>
      <c r="B173" s="351" t="s">
        <v>152</v>
      </c>
      <c r="C173" s="357" t="s">
        <v>193</v>
      </c>
      <c r="D173" s="238" t="s">
        <v>154</v>
      </c>
      <c r="E173" s="256">
        <v>46387</v>
      </c>
      <c r="F173" s="256" t="s">
        <v>194</v>
      </c>
      <c r="G173" s="66" t="s">
        <v>9</v>
      </c>
      <c r="H173" s="110">
        <f t="shared" si="46"/>
        <v>29013</v>
      </c>
      <c r="I173" s="146">
        <f>I174+I175+I176+I177</f>
        <v>7258.2</v>
      </c>
      <c r="J173" s="146"/>
      <c r="K173" s="48">
        <f>K174+K175+K176+K177</f>
        <v>0</v>
      </c>
      <c r="L173" s="48">
        <f>L174+L175+L176+L177</f>
        <v>0</v>
      </c>
      <c r="M173" s="48">
        <f>M174+M175+M176+M177</f>
        <v>0</v>
      </c>
      <c r="N173" s="48">
        <f>SUM(N174:N177)</f>
        <v>29013</v>
      </c>
      <c r="O173" s="52">
        <f>SUM(O174:O177)</f>
        <v>0</v>
      </c>
      <c r="P173" s="21">
        <f>SUM(P174:P177)</f>
        <v>0</v>
      </c>
      <c r="Q173" s="21"/>
    </row>
    <row r="174" spans="1:17" ht="18.75" x14ac:dyDescent="0.25">
      <c r="A174" s="389"/>
      <c r="B174" s="352"/>
      <c r="C174" s="358"/>
      <c r="D174" s="239"/>
      <c r="E174" s="257"/>
      <c r="F174" s="257"/>
      <c r="G174" s="66" t="s">
        <v>180</v>
      </c>
      <c r="H174" s="99">
        <f t="shared" si="46"/>
        <v>0</v>
      </c>
      <c r="I174" s="148">
        <v>0</v>
      </c>
      <c r="J174" s="148"/>
      <c r="K174" s="70">
        <v>0</v>
      </c>
      <c r="L174" s="75">
        <v>0</v>
      </c>
      <c r="M174" s="76">
        <v>0</v>
      </c>
      <c r="N174" s="77">
        <v>0</v>
      </c>
      <c r="O174" s="78">
        <v>0</v>
      </c>
      <c r="P174" s="22">
        <v>0</v>
      </c>
      <c r="Q174" s="22"/>
    </row>
    <row r="175" spans="1:17" ht="18.75" x14ac:dyDescent="0.25">
      <c r="A175" s="389"/>
      <c r="B175" s="352"/>
      <c r="C175" s="358"/>
      <c r="D175" s="239"/>
      <c r="E175" s="257"/>
      <c r="F175" s="257"/>
      <c r="G175" s="66" t="s">
        <v>10</v>
      </c>
      <c r="H175" s="99">
        <f t="shared" si="46"/>
        <v>0</v>
      </c>
      <c r="I175" s="148">
        <v>0</v>
      </c>
      <c r="J175" s="148"/>
      <c r="K175" s="53">
        <v>0</v>
      </c>
      <c r="L175" s="54">
        <v>0</v>
      </c>
      <c r="M175" s="55">
        <v>0</v>
      </c>
      <c r="N175" s="56">
        <v>0</v>
      </c>
      <c r="O175" s="57">
        <v>0</v>
      </c>
      <c r="P175" s="22">
        <v>0</v>
      </c>
      <c r="Q175" s="22"/>
    </row>
    <row r="176" spans="1:17" ht="18.75" x14ac:dyDescent="0.25">
      <c r="A176" s="389"/>
      <c r="B176" s="352"/>
      <c r="C176" s="358"/>
      <c r="D176" s="239"/>
      <c r="E176" s="257"/>
      <c r="F176" s="257"/>
      <c r="G176" s="66" t="s">
        <v>11</v>
      </c>
      <c r="H176" s="99">
        <f t="shared" si="46"/>
        <v>29013</v>
      </c>
      <c r="I176" s="148">
        <v>7258.2</v>
      </c>
      <c r="J176" s="148"/>
      <c r="K176" s="53">
        <v>0</v>
      </c>
      <c r="L176" s="54">
        <v>0</v>
      </c>
      <c r="M176" s="55">
        <v>0</v>
      </c>
      <c r="N176" s="56">
        <v>29013</v>
      </c>
      <c r="O176" s="57">
        <v>0</v>
      </c>
      <c r="P176" s="22">
        <v>0</v>
      </c>
      <c r="Q176" s="22"/>
    </row>
    <row r="177" spans="1:17" ht="75" customHeight="1" x14ac:dyDescent="0.25">
      <c r="A177" s="390"/>
      <c r="B177" s="353"/>
      <c r="C177" s="359"/>
      <c r="D177" s="240"/>
      <c r="E177" s="258"/>
      <c r="F177" s="258"/>
      <c r="G177" s="66" t="s">
        <v>12</v>
      </c>
      <c r="H177" s="99">
        <f t="shared" si="46"/>
        <v>0</v>
      </c>
      <c r="I177" s="148">
        <v>0</v>
      </c>
      <c r="J177" s="148"/>
      <c r="K177" s="53">
        <v>0</v>
      </c>
      <c r="L177" s="54">
        <v>0</v>
      </c>
      <c r="M177" s="55">
        <v>0</v>
      </c>
      <c r="N177" s="56">
        <v>0</v>
      </c>
      <c r="O177" s="57">
        <v>0</v>
      </c>
      <c r="P177" s="22">
        <v>0</v>
      </c>
      <c r="Q177" s="22"/>
    </row>
    <row r="178" spans="1:17" ht="375.75" customHeight="1" x14ac:dyDescent="0.25">
      <c r="A178" s="213"/>
      <c r="B178" s="204" t="s">
        <v>153</v>
      </c>
      <c r="C178" s="144" t="s">
        <v>193</v>
      </c>
      <c r="D178" s="122" t="s">
        <v>154</v>
      </c>
      <c r="E178" s="139">
        <v>46387</v>
      </c>
      <c r="F178" s="215" t="s">
        <v>291</v>
      </c>
      <c r="G178" s="134" t="s">
        <v>13</v>
      </c>
      <c r="H178" s="134" t="s">
        <v>13</v>
      </c>
      <c r="I178" s="144" t="s">
        <v>13</v>
      </c>
      <c r="J178" s="144"/>
      <c r="K178" s="53"/>
      <c r="L178" s="54"/>
      <c r="M178" s="55"/>
      <c r="N178" s="56"/>
      <c r="O178" s="57"/>
      <c r="P178" s="22"/>
      <c r="Q178" s="22"/>
    </row>
    <row r="179" spans="1:17" ht="49.5" customHeight="1" x14ac:dyDescent="0.25">
      <c r="A179" s="405" t="s">
        <v>205</v>
      </c>
      <c r="B179" s="406"/>
      <c r="C179" s="406"/>
      <c r="D179" s="406"/>
      <c r="E179" s="406"/>
      <c r="F179" s="406"/>
      <c r="G179" s="406"/>
      <c r="H179" s="406"/>
      <c r="I179" s="407"/>
      <c r="J179" s="177"/>
      <c r="K179" s="167"/>
      <c r="L179" s="168"/>
      <c r="M179" s="169"/>
      <c r="N179" s="170"/>
      <c r="O179" s="116"/>
      <c r="P179" s="171"/>
      <c r="Q179" s="171"/>
    </row>
    <row r="180" spans="1:17" ht="18.75" x14ac:dyDescent="0.25">
      <c r="A180" s="388"/>
      <c r="B180" s="351" t="s">
        <v>200</v>
      </c>
      <c r="C180" s="357" t="s">
        <v>193</v>
      </c>
      <c r="D180" s="238" t="s">
        <v>154</v>
      </c>
      <c r="E180" s="256">
        <v>46387</v>
      </c>
      <c r="F180" s="256" t="s">
        <v>194</v>
      </c>
      <c r="G180" s="66" t="s">
        <v>9</v>
      </c>
      <c r="H180" s="110">
        <f t="shared" ref="H180:H184" si="48">SUM(K180:P180)</f>
        <v>6300.4</v>
      </c>
      <c r="I180" s="146">
        <f>I181+I182+I183+I184</f>
        <v>6300.4</v>
      </c>
      <c r="J180" s="146"/>
      <c r="K180" s="48">
        <f>K181+K182+K183+K184</f>
        <v>0</v>
      </c>
      <c r="L180" s="48">
        <f>L181+L182+L183+L184</f>
        <v>0</v>
      </c>
      <c r="M180" s="48">
        <f>M181+M182+M183+M184</f>
        <v>0</v>
      </c>
      <c r="N180" s="48">
        <f>SUM(N181:N184)</f>
        <v>6300.4</v>
      </c>
      <c r="O180" s="52">
        <f>SUM(O181:O184)</f>
        <v>0</v>
      </c>
      <c r="P180" s="21">
        <f>SUM(P181:P184)</f>
        <v>0</v>
      </c>
      <c r="Q180" s="21"/>
    </row>
    <row r="181" spans="1:17" ht="18.75" x14ac:dyDescent="0.25">
      <c r="A181" s="389"/>
      <c r="B181" s="352"/>
      <c r="C181" s="358"/>
      <c r="D181" s="239"/>
      <c r="E181" s="257"/>
      <c r="F181" s="257"/>
      <c r="G181" s="66" t="s">
        <v>180</v>
      </c>
      <c r="H181" s="99">
        <f t="shared" si="48"/>
        <v>0</v>
      </c>
      <c r="I181" s="148">
        <v>0</v>
      </c>
      <c r="J181" s="148"/>
      <c r="K181" s="70">
        <v>0</v>
      </c>
      <c r="L181" s="75">
        <v>0</v>
      </c>
      <c r="M181" s="76">
        <v>0</v>
      </c>
      <c r="N181" s="77">
        <v>0</v>
      </c>
      <c r="O181" s="78">
        <v>0</v>
      </c>
      <c r="P181" s="22">
        <v>0</v>
      </c>
      <c r="Q181" s="22"/>
    </row>
    <row r="182" spans="1:17" ht="18.75" x14ac:dyDescent="0.25">
      <c r="A182" s="389"/>
      <c r="B182" s="352"/>
      <c r="C182" s="358"/>
      <c r="D182" s="239"/>
      <c r="E182" s="257"/>
      <c r="F182" s="257"/>
      <c r="G182" s="66" t="s">
        <v>10</v>
      </c>
      <c r="H182" s="99">
        <f t="shared" si="48"/>
        <v>0</v>
      </c>
      <c r="I182" s="148">
        <v>0</v>
      </c>
      <c r="J182" s="148"/>
      <c r="K182" s="53">
        <v>0</v>
      </c>
      <c r="L182" s="54">
        <v>0</v>
      </c>
      <c r="M182" s="55">
        <v>0</v>
      </c>
      <c r="N182" s="56">
        <v>0</v>
      </c>
      <c r="O182" s="57">
        <v>0</v>
      </c>
      <c r="P182" s="22">
        <v>0</v>
      </c>
      <c r="Q182" s="22"/>
    </row>
    <row r="183" spans="1:17" ht="18.75" x14ac:dyDescent="0.25">
      <c r="A183" s="389"/>
      <c r="B183" s="352"/>
      <c r="C183" s="358"/>
      <c r="D183" s="239"/>
      <c r="E183" s="257"/>
      <c r="F183" s="257"/>
      <c r="G183" s="66" t="s">
        <v>11</v>
      </c>
      <c r="H183" s="99">
        <f t="shared" si="48"/>
        <v>6300.4</v>
      </c>
      <c r="I183" s="148">
        <v>6300.4</v>
      </c>
      <c r="J183" s="148"/>
      <c r="K183" s="53">
        <v>0</v>
      </c>
      <c r="L183" s="54">
        <v>0</v>
      </c>
      <c r="M183" s="55">
        <v>0</v>
      </c>
      <c r="N183" s="56">
        <v>6300.4</v>
      </c>
      <c r="O183" s="57">
        <v>0</v>
      </c>
      <c r="P183" s="22">
        <v>0</v>
      </c>
      <c r="Q183" s="22"/>
    </row>
    <row r="184" spans="1:17" ht="75" customHeight="1" x14ac:dyDescent="0.25">
      <c r="A184" s="390"/>
      <c r="B184" s="353"/>
      <c r="C184" s="359"/>
      <c r="D184" s="240"/>
      <c r="E184" s="258"/>
      <c r="F184" s="258"/>
      <c r="G184" s="66" t="s">
        <v>12</v>
      </c>
      <c r="H184" s="99">
        <f t="shared" si="48"/>
        <v>0</v>
      </c>
      <c r="I184" s="148">
        <v>0</v>
      </c>
      <c r="J184" s="148"/>
      <c r="K184" s="53">
        <v>0</v>
      </c>
      <c r="L184" s="54">
        <v>0</v>
      </c>
      <c r="M184" s="55">
        <v>0</v>
      </c>
      <c r="N184" s="56">
        <v>0</v>
      </c>
      <c r="O184" s="57">
        <v>0</v>
      </c>
      <c r="P184" s="22">
        <v>0</v>
      </c>
      <c r="Q184" s="22"/>
    </row>
    <row r="185" spans="1:17" ht="176.25" customHeight="1" x14ac:dyDescent="0.25">
      <c r="A185" s="213"/>
      <c r="B185" s="204" t="s">
        <v>201</v>
      </c>
      <c r="C185" s="144" t="s">
        <v>193</v>
      </c>
      <c r="D185" s="165" t="s">
        <v>154</v>
      </c>
      <c r="E185" s="164">
        <v>46387</v>
      </c>
      <c r="F185" s="118" t="s">
        <v>292</v>
      </c>
      <c r="G185" s="165" t="s">
        <v>13</v>
      </c>
      <c r="H185" s="165" t="s">
        <v>13</v>
      </c>
      <c r="I185" s="144" t="s">
        <v>13</v>
      </c>
      <c r="J185" s="144"/>
      <c r="K185" s="53"/>
      <c r="L185" s="54"/>
      <c r="M185" s="55"/>
      <c r="N185" s="56"/>
      <c r="O185" s="57"/>
      <c r="P185" s="22"/>
      <c r="Q185" s="22"/>
    </row>
    <row r="186" spans="1:17" ht="18.75" customHeight="1" x14ac:dyDescent="0.25">
      <c r="A186" s="388" t="s">
        <v>239</v>
      </c>
      <c r="B186" s="342" t="s">
        <v>177</v>
      </c>
      <c r="C186" s="247" t="s">
        <v>193</v>
      </c>
      <c r="D186" s="354" t="s">
        <v>155</v>
      </c>
      <c r="E186" s="262">
        <v>46387</v>
      </c>
      <c r="F186" s="262" t="s">
        <v>193</v>
      </c>
      <c r="G186" s="58" t="s">
        <v>9</v>
      </c>
      <c r="H186" s="110">
        <f t="shared" si="46"/>
        <v>5050.5</v>
      </c>
      <c r="I186" s="146">
        <f>I187+I188+I189+I190</f>
        <v>4786.7</v>
      </c>
      <c r="J186" s="146"/>
      <c r="K186" s="48">
        <f>K187+K188+K189+K190</f>
        <v>1836.2</v>
      </c>
      <c r="L186" s="48">
        <f>L187+L188+L189+L190</f>
        <v>3214.3</v>
      </c>
      <c r="M186" s="48">
        <f>M187+M188+M189+M190</f>
        <v>0</v>
      </c>
      <c r="N186" s="48">
        <f t="shared" ref="N186:N243" si="49">SUM(N187:N190)</f>
        <v>0</v>
      </c>
      <c r="O186" s="52">
        <f t="shared" ref="O186:O243" si="50">SUM(O187:O190)</f>
        <v>0</v>
      </c>
      <c r="P186" s="21">
        <f>SUM(P187:P190)</f>
        <v>0</v>
      </c>
      <c r="Q186" s="21"/>
    </row>
    <row r="187" spans="1:17" ht="18.75" x14ac:dyDescent="0.25">
      <c r="A187" s="389"/>
      <c r="B187" s="343"/>
      <c r="C187" s="248"/>
      <c r="D187" s="355"/>
      <c r="E187" s="263"/>
      <c r="F187" s="263"/>
      <c r="G187" s="58" t="s">
        <v>180</v>
      </c>
      <c r="H187" s="111">
        <f t="shared" si="46"/>
        <v>0</v>
      </c>
      <c r="I187" s="149">
        <v>0</v>
      </c>
      <c r="J187" s="149"/>
      <c r="K187" s="53">
        <f>K192+K198</f>
        <v>0</v>
      </c>
      <c r="L187" s="54">
        <f>L192+L198</f>
        <v>0</v>
      </c>
      <c r="M187" s="55">
        <v>0</v>
      </c>
      <c r="N187" s="56">
        <f>SUM(N188:N191)</f>
        <v>0</v>
      </c>
      <c r="O187" s="57">
        <f>SUM(O188:O191)</f>
        <v>0</v>
      </c>
      <c r="P187" s="22">
        <v>0</v>
      </c>
      <c r="Q187" s="22"/>
    </row>
    <row r="188" spans="1:17" ht="18.75" x14ac:dyDescent="0.25">
      <c r="A188" s="389"/>
      <c r="B188" s="343"/>
      <c r="C188" s="248"/>
      <c r="D188" s="355"/>
      <c r="E188" s="263"/>
      <c r="F188" s="263"/>
      <c r="G188" s="58" t="s">
        <v>10</v>
      </c>
      <c r="H188" s="111">
        <f t="shared" si="46"/>
        <v>0</v>
      </c>
      <c r="I188" s="149">
        <v>0</v>
      </c>
      <c r="J188" s="149"/>
      <c r="K188" s="53">
        <f t="shared" ref="K188:K190" si="51">K193+K199</f>
        <v>0</v>
      </c>
      <c r="L188" s="54">
        <v>0</v>
      </c>
      <c r="M188" s="55">
        <v>0</v>
      </c>
      <c r="N188" s="56">
        <v>0</v>
      </c>
      <c r="O188" s="57">
        <v>0</v>
      </c>
      <c r="P188" s="22">
        <v>0</v>
      </c>
      <c r="Q188" s="22"/>
    </row>
    <row r="189" spans="1:17" ht="55.5" customHeight="1" x14ac:dyDescent="0.25">
      <c r="A189" s="389"/>
      <c r="B189" s="343"/>
      <c r="C189" s="248"/>
      <c r="D189" s="355"/>
      <c r="E189" s="263"/>
      <c r="F189" s="263"/>
      <c r="G189" s="58" t="s">
        <v>11</v>
      </c>
      <c r="H189" s="111">
        <f>SUM(K189:P189)</f>
        <v>5050.5</v>
      </c>
      <c r="I189" s="149">
        <f>I200</f>
        <v>4786.7</v>
      </c>
      <c r="J189" s="149"/>
      <c r="K189" s="53">
        <f>K194+K200</f>
        <v>1836.2</v>
      </c>
      <c r="L189" s="54">
        <f>L200</f>
        <v>3214.3</v>
      </c>
      <c r="M189" s="55">
        <v>0</v>
      </c>
      <c r="N189" s="56">
        <v>0</v>
      </c>
      <c r="O189" s="57">
        <v>0</v>
      </c>
      <c r="P189" s="22">
        <v>0</v>
      </c>
      <c r="Q189" s="22"/>
    </row>
    <row r="190" spans="1:17" ht="138.75" customHeight="1" x14ac:dyDescent="0.25">
      <c r="A190" s="390"/>
      <c r="B190" s="344"/>
      <c r="C190" s="249"/>
      <c r="D190" s="356"/>
      <c r="E190" s="264"/>
      <c r="F190" s="264"/>
      <c r="G190" s="58" t="s">
        <v>12</v>
      </c>
      <c r="H190" s="111">
        <f t="shared" si="46"/>
        <v>0</v>
      </c>
      <c r="I190" s="149">
        <v>0</v>
      </c>
      <c r="J190" s="149"/>
      <c r="K190" s="53">
        <f t="shared" si="51"/>
        <v>0</v>
      </c>
      <c r="L190" s="54">
        <v>0</v>
      </c>
      <c r="M190" s="55">
        <v>0</v>
      </c>
      <c r="N190" s="56">
        <v>0</v>
      </c>
      <c r="O190" s="57">
        <v>0</v>
      </c>
      <c r="P190" s="22">
        <v>0</v>
      </c>
      <c r="Q190" s="22"/>
    </row>
    <row r="191" spans="1:17" ht="18.75" x14ac:dyDescent="0.25">
      <c r="A191" s="388" t="s">
        <v>240</v>
      </c>
      <c r="B191" s="253" t="s">
        <v>27</v>
      </c>
      <c r="C191" s="238" t="s">
        <v>193</v>
      </c>
      <c r="D191" s="238" t="s">
        <v>50</v>
      </c>
      <c r="E191" s="256">
        <v>46387</v>
      </c>
      <c r="F191" s="256" t="s">
        <v>194</v>
      </c>
      <c r="G191" s="66" t="s">
        <v>9</v>
      </c>
      <c r="H191" s="110">
        <f t="shared" si="46"/>
        <v>0</v>
      </c>
      <c r="I191" s="110">
        <f t="shared" si="46"/>
        <v>0</v>
      </c>
      <c r="J191" s="146"/>
      <c r="K191" s="48">
        <f>K192+K193+K194+K195</f>
        <v>0</v>
      </c>
      <c r="L191" s="48">
        <f>L192+L193+L194+L195</f>
        <v>0</v>
      </c>
      <c r="M191" s="48">
        <f>M192+M193+M194+M195</f>
        <v>0</v>
      </c>
      <c r="N191" s="48">
        <f t="shared" si="49"/>
        <v>0</v>
      </c>
      <c r="O191" s="52">
        <f t="shared" si="50"/>
        <v>0</v>
      </c>
      <c r="P191" s="21">
        <f>SUM(P192:P195)</f>
        <v>0</v>
      </c>
      <c r="Q191" s="21"/>
    </row>
    <row r="192" spans="1:17" ht="18.75" x14ac:dyDescent="0.25">
      <c r="A192" s="389"/>
      <c r="B192" s="254"/>
      <c r="C192" s="239"/>
      <c r="D192" s="239"/>
      <c r="E192" s="257"/>
      <c r="F192" s="257"/>
      <c r="G192" s="66" t="s">
        <v>180</v>
      </c>
      <c r="H192" s="99">
        <f t="shared" si="46"/>
        <v>0</v>
      </c>
      <c r="I192" s="99">
        <f t="shared" si="46"/>
        <v>0</v>
      </c>
      <c r="J192" s="148"/>
      <c r="K192" s="53">
        <f>SUM(K193:K196)</f>
        <v>0</v>
      </c>
      <c r="L192" s="54">
        <f>SUM(L193:L196)</f>
        <v>0</v>
      </c>
      <c r="M192" s="55">
        <f>SUM(M193:M196)</f>
        <v>0</v>
      </c>
      <c r="N192" s="56">
        <f t="shared" si="49"/>
        <v>0</v>
      </c>
      <c r="O192" s="57">
        <f t="shared" si="50"/>
        <v>0</v>
      </c>
      <c r="P192" s="22">
        <v>0</v>
      </c>
      <c r="Q192" s="22"/>
    </row>
    <row r="193" spans="1:17" ht="18.75" x14ac:dyDescent="0.25">
      <c r="A193" s="389"/>
      <c r="B193" s="254"/>
      <c r="C193" s="239"/>
      <c r="D193" s="239"/>
      <c r="E193" s="257"/>
      <c r="F193" s="257"/>
      <c r="G193" s="66" t="s">
        <v>10</v>
      </c>
      <c r="H193" s="99">
        <f t="shared" si="46"/>
        <v>0</v>
      </c>
      <c r="I193" s="99">
        <f t="shared" si="46"/>
        <v>0</v>
      </c>
      <c r="J193" s="148"/>
      <c r="K193" s="53">
        <v>0</v>
      </c>
      <c r="L193" s="54">
        <v>0</v>
      </c>
      <c r="M193" s="55">
        <v>0</v>
      </c>
      <c r="N193" s="56">
        <v>0</v>
      </c>
      <c r="O193" s="57">
        <v>0</v>
      </c>
      <c r="P193" s="22">
        <v>0</v>
      </c>
      <c r="Q193" s="22"/>
    </row>
    <row r="194" spans="1:17" ht="18.75" x14ac:dyDescent="0.25">
      <c r="A194" s="389"/>
      <c r="B194" s="254"/>
      <c r="C194" s="239"/>
      <c r="D194" s="239"/>
      <c r="E194" s="257"/>
      <c r="F194" s="257"/>
      <c r="G194" s="66" t="s">
        <v>11</v>
      </c>
      <c r="H194" s="99">
        <f t="shared" si="46"/>
        <v>0</v>
      </c>
      <c r="I194" s="99">
        <f t="shared" si="46"/>
        <v>0</v>
      </c>
      <c r="J194" s="148"/>
      <c r="K194" s="53">
        <v>0</v>
      </c>
      <c r="L194" s="54">
        <v>0</v>
      </c>
      <c r="M194" s="55">
        <v>0</v>
      </c>
      <c r="N194" s="56">
        <v>0</v>
      </c>
      <c r="O194" s="57">
        <v>0</v>
      </c>
      <c r="P194" s="22">
        <v>0</v>
      </c>
      <c r="Q194" s="22"/>
    </row>
    <row r="195" spans="1:17" ht="69" customHeight="1" x14ac:dyDescent="0.25">
      <c r="A195" s="390"/>
      <c r="B195" s="255"/>
      <c r="C195" s="240"/>
      <c r="D195" s="240"/>
      <c r="E195" s="258"/>
      <c r="F195" s="258"/>
      <c r="G195" s="66" t="s">
        <v>12</v>
      </c>
      <c r="H195" s="99">
        <f t="shared" si="46"/>
        <v>0</v>
      </c>
      <c r="I195" s="99">
        <f t="shared" si="46"/>
        <v>0</v>
      </c>
      <c r="J195" s="148"/>
      <c r="K195" s="53">
        <v>0</v>
      </c>
      <c r="L195" s="54">
        <v>0</v>
      </c>
      <c r="M195" s="55">
        <v>0</v>
      </c>
      <c r="N195" s="56">
        <v>0</v>
      </c>
      <c r="O195" s="57">
        <v>0</v>
      </c>
      <c r="P195" s="22">
        <v>0</v>
      </c>
      <c r="Q195" s="22"/>
    </row>
    <row r="196" spans="1:17" ht="219.75" customHeight="1" x14ac:dyDescent="0.25">
      <c r="A196" s="213"/>
      <c r="B196" s="204" t="s">
        <v>138</v>
      </c>
      <c r="C196" s="144" t="s">
        <v>193</v>
      </c>
      <c r="D196" s="129" t="s">
        <v>51</v>
      </c>
      <c r="E196" s="139">
        <v>46387</v>
      </c>
      <c r="F196" s="118" t="s">
        <v>282</v>
      </c>
      <c r="G196" s="134" t="s">
        <v>13</v>
      </c>
      <c r="H196" s="134" t="s">
        <v>13</v>
      </c>
      <c r="I196" s="144" t="s">
        <v>13</v>
      </c>
      <c r="J196" s="144"/>
      <c r="K196" s="53"/>
      <c r="L196" s="54"/>
      <c r="M196" s="55"/>
      <c r="N196" s="56"/>
      <c r="O196" s="57"/>
      <c r="P196" s="22"/>
      <c r="Q196" s="22"/>
    </row>
    <row r="197" spans="1:17" ht="18.75" customHeight="1" x14ac:dyDescent="0.25">
      <c r="A197" s="388" t="s">
        <v>259</v>
      </c>
      <c r="B197" s="253" t="s">
        <v>28</v>
      </c>
      <c r="C197" s="238" t="s">
        <v>193</v>
      </c>
      <c r="D197" s="354" t="s">
        <v>85</v>
      </c>
      <c r="E197" s="256">
        <v>46387</v>
      </c>
      <c r="F197" s="265" t="s">
        <v>199</v>
      </c>
      <c r="G197" s="66" t="s">
        <v>9</v>
      </c>
      <c r="H197" s="110">
        <f t="shared" si="46"/>
        <v>5050.5</v>
      </c>
      <c r="I197" s="146">
        <f>I198+I199+I200+I201</f>
        <v>4786.7</v>
      </c>
      <c r="J197" s="146"/>
      <c r="K197" s="48">
        <f>K198+K199+K200+K201</f>
        <v>1836.2</v>
      </c>
      <c r="L197" s="48">
        <f>L198+L199+L200+L201</f>
        <v>3214.3</v>
      </c>
      <c r="M197" s="48">
        <f>M198+M199+M200+M201</f>
        <v>0</v>
      </c>
      <c r="N197" s="48">
        <f t="shared" si="49"/>
        <v>0</v>
      </c>
      <c r="O197" s="52">
        <f t="shared" si="50"/>
        <v>0</v>
      </c>
      <c r="P197" s="21">
        <f>SUM(P198:P201)</f>
        <v>0</v>
      </c>
      <c r="Q197" s="21"/>
    </row>
    <row r="198" spans="1:17" ht="18.75" x14ac:dyDescent="0.25">
      <c r="A198" s="389"/>
      <c r="B198" s="254"/>
      <c r="C198" s="239"/>
      <c r="D198" s="355"/>
      <c r="E198" s="257"/>
      <c r="F198" s="266"/>
      <c r="G198" s="66" t="s">
        <v>180</v>
      </c>
      <c r="H198" s="99">
        <f t="shared" si="46"/>
        <v>0</v>
      </c>
      <c r="I198" s="148">
        <v>0</v>
      </c>
      <c r="J198" s="148"/>
      <c r="K198" s="53">
        <v>0</v>
      </c>
      <c r="L198" s="54">
        <v>0</v>
      </c>
      <c r="M198" s="55">
        <v>0</v>
      </c>
      <c r="N198" s="56">
        <v>0</v>
      </c>
      <c r="O198" s="57">
        <v>0</v>
      </c>
      <c r="P198" s="22">
        <v>0</v>
      </c>
      <c r="Q198" s="22"/>
    </row>
    <row r="199" spans="1:17" ht="18.75" x14ac:dyDescent="0.25">
      <c r="A199" s="389"/>
      <c r="B199" s="254"/>
      <c r="C199" s="239"/>
      <c r="D199" s="355"/>
      <c r="E199" s="257"/>
      <c r="F199" s="266"/>
      <c r="G199" s="66" t="s">
        <v>10</v>
      </c>
      <c r="H199" s="99">
        <f t="shared" si="46"/>
        <v>0</v>
      </c>
      <c r="I199" s="148">
        <v>0</v>
      </c>
      <c r="J199" s="148"/>
      <c r="K199" s="53">
        <v>0</v>
      </c>
      <c r="L199" s="54">
        <v>0</v>
      </c>
      <c r="M199" s="55">
        <v>0</v>
      </c>
      <c r="N199" s="56">
        <v>0</v>
      </c>
      <c r="O199" s="57">
        <v>0</v>
      </c>
      <c r="P199" s="22">
        <v>0</v>
      </c>
      <c r="Q199" s="22"/>
    </row>
    <row r="200" spans="1:17" ht="18.75" x14ac:dyDescent="0.25">
      <c r="A200" s="389"/>
      <c r="B200" s="254"/>
      <c r="C200" s="239"/>
      <c r="D200" s="355"/>
      <c r="E200" s="257"/>
      <c r="F200" s="266"/>
      <c r="G200" s="66" t="s">
        <v>11</v>
      </c>
      <c r="H200" s="99">
        <f t="shared" si="46"/>
        <v>5050.5</v>
      </c>
      <c r="I200" s="148">
        <v>4786.7</v>
      </c>
      <c r="J200" s="148"/>
      <c r="K200" s="53">
        <v>1836.2</v>
      </c>
      <c r="L200" s="54">
        <v>3214.3</v>
      </c>
      <c r="M200" s="55">
        <v>0</v>
      </c>
      <c r="N200" s="56">
        <v>0</v>
      </c>
      <c r="O200" s="57">
        <v>0</v>
      </c>
      <c r="P200" s="22">
        <v>0</v>
      </c>
      <c r="Q200" s="22"/>
    </row>
    <row r="201" spans="1:17" ht="82.5" customHeight="1" x14ac:dyDescent="0.25">
      <c r="A201" s="390"/>
      <c r="B201" s="255"/>
      <c r="C201" s="240"/>
      <c r="D201" s="356"/>
      <c r="E201" s="258"/>
      <c r="F201" s="267"/>
      <c r="G201" s="66" t="s">
        <v>12</v>
      </c>
      <c r="H201" s="99">
        <f t="shared" si="46"/>
        <v>0</v>
      </c>
      <c r="I201" s="148">
        <v>0</v>
      </c>
      <c r="J201" s="148"/>
      <c r="K201" s="53">
        <v>0</v>
      </c>
      <c r="L201" s="54">
        <v>0</v>
      </c>
      <c r="M201" s="55">
        <v>0</v>
      </c>
      <c r="N201" s="56">
        <v>0</v>
      </c>
      <c r="O201" s="57">
        <v>0</v>
      </c>
      <c r="P201" s="22">
        <v>0</v>
      </c>
      <c r="Q201" s="22"/>
    </row>
    <row r="202" spans="1:17" ht="354.75" customHeight="1" x14ac:dyDescent="0.25">
      <c r="A202" s="213"/>
      <c r="B202" s="204" t="s">
        <v>139</v>
      </c>
      <c r="C202" s="144" t="s">
        <v>193</v>
      </c>
      <c r="D202" s="119" t="s">
        <v>85</v>
      </c>
      <c r="E202" s="139">
        <v>46387</v>
      </c>
      <c r="F202" s="118" t="s">
        <v>293</v>
      </c>
      <c r="G202" s="134" t="s">
        <v>13</v>
      </c>
      <c r="H202" s="134" t="s">
        <v>13</v>
      </c>
      <c r="I202" s="144" t="s">
        <v>13</v>
      </c>
      <c r="J202" s="144"/>
      <c r="K202" s="53"/>
      <c r="L202" s="54"/>
      <c r="M202" s="55"/>
      <c r="N202" s="56"/>
      <c r="O202" s="57"/>
      <c r="P202" s="22"/>
      <c r="Q202" s="22"/>
    </row>
    <row r="203" spans="1:17" ht="18.75" customHeight="1" x14ac:dyDescent="0.25">
      <c r="A203" s="388" t="s">
        <v>241</v>
      </c>
      <c r="B203" s="342" t="s">
        <v>29</v>
      </c>
      <c r="C203" s="247" t="s">
        <v>13</v>
      </c>
      <c r="D203" s="247" t="s">
        <v>121</v>
      </c>
      <c r="E203" s="262">
        <v>46387</v>
      </c>
      <c r="F203" s="262" t="s">
        <v>13</v>
      </c>
      <c r="G203" s="58" t="s">
        <v>9</v>
      </c>
      <c r="H203" s="110">
        <f t="shared" si="46"/>
        <v>17040.8</v>
      </c>
      <c r="I203" s="146">
        <f>I204+I205+I206+I207</f>
        <v>6508.2</v>
      </c>
      <c r="J203" s="146"/>
      <c r="K203" s="48">
        <f>K204+K205+K206+K207</f>
        <v>15484.7</v>
      </c>
      <c r="L203" s="48">
        <f>L204+L205+L206+L207</f>
        <v>1556.1</v>
      </c>
      <c r="M203" s="48">
        <f>M204+M205+M206+M207</f>
        <v>0</v>
      </c>
      <c r="N203" s="48">
        <f t="shared" si="49"/>
        <v>0</v>
      </c>
      <c r="O203" s="52">
        <f t="shared" si="50"/>
        <v>0</v>
      </c>
      <c r="P203" s="21">
        <f>SUM(P204:P207)</f>
        <v>0</v>
      </c>
      <c r="Q203" s="21"/>
    </row>
    <row r="204" spans="1:17" ht="18.75" x14ac:dyDescent="0.25">
      <c r="A204" s="389"/>
      <c r="B204" s="343"/>
      <c r="C204" s="248"/>
      <c r="D204" s="248"/>
      <c r="E204" s="263"/>
      <c r="F204" s="263"/>
      <c r="G204" s="58" t="s">
        <v>180</v>
      </c>
      <c r="H204" s="111">
        <f t="shared" si="46"/>
        <v>0</v>
      </c>
      <c r="I204" s="149">
        <f>I209</f>
        <v>0</v>
      </c>
      <c r="J204" s="149"/>
      <c r="K204" s="53">
        <v>0</v>
      </c>
      <c r="L204" s="54">
        <v>0</v>
      </c>
      <c r="M204" s="55">
        <v>0</v>
      </c>
      <c r="N204" s="56">
        <v>0</v>
      </c>
      <c r="O204" s="57">
        <v>0</v>
      </c>
      <c r="P204" s="22">
        <v>0</v>
      </c>
      <c r="Q204" s="22"/>
    </row>
    <row r="205" spans="1:17" ht="18.75" x14ac:dyDescent="0.25">
      <c r="A205" s="389"/>
      <c r="B205" s="343"/>
      <c r="C205" s="248"/>
      <c r="D205" s="248"/>
      <c r="E205" s="263"/>
      <c r="F205" s="263"/>
      <c r="G205" s="58" t="s">
        <v>10</v>
      </c>
      <c r="H205" s="111">
        <f t="shared" si="46"/>
        <v>0</v>
      </c>
      <c r="I205" s="149">
        <f t="shared" ref="I205:I207" si="52">I210</f>
        <v>0</v>
      </c>
      <c r="J205" s="149"/>
      <c r="K205" s="53">
        <v>0</v>
      </c>
      <c r="L205" s="54">
        <v>0</v>
      </c>
      <c r="M205" s="55">
        <v>0</v>
      </c>
      <c r="N205" s="56">
        <v>0</v>
      </c>
      <c r="O205" s="57">
        <v>0</v>
      </c>
      <c r="P205" s="22">
        <v>0</v>
      </c>
      <c r="Q205" s="22"/>
    </row>
    <row r="206" spans="1:17" ht="18.75" x14ac:dyDescent="0.25">
      <c r="A206" s="389"/>
      <c r="B206" s="343"/>
      <c r="C206" s="248"/>
      <c r="D206" s="248"/>
      <c r="E206" s="263"/>
      <c r="F206" s="263"/>
      <c r="G206" s="58" t="s">
        <v>11</v>
      </c>
      <c r="H206" s="111">
        <f t="shared" si="46"/>
        <v>17040.8</v>
      </c>
      <c r="I206" s="149">
        <f t="shared" si="52"/>
        <v>6508.2</v>
      </c>
      <c r="J206" s="149"/>
      <c r="K206" s="70">
        <f>K211</f>
        <v>15484.7</v>
      </c>
      <c r="L206" s="75">
        <f>L211</f>
        <v>1556.1</v>
      </c>
      <c r="M206" s="76">
        <v>0</v>
      </c>
      <c r="N206" s="77">
        <v>0</v>
      </c>
      <c r="O206" s="78">
        <v>0</v>
      </c>
      <c r="P206" s="22">
        <v>0</v>
      </c>
      <c r="Q206" s="22"/>
    </row>
    <row r="207" spans="1:17" ht="106.5" customHeight="1" x14ac:dyDescent="0.25">
      <c r="A207" s="390"/>
      <c r="B207" s="344"/>
      <c r="C207" s="249"/>
      <c r="D207" s="249"/>
      <c r="E207" s="264"/>
      <c r="F207" s="264"/>
      <c r="G207" s="58" t="s">
        <v>12</v>
      </c>
      <c r="H207" s="111">
        <f t="shared" si="46"/>
        <v>0</v>
      </c>
      <c r="I207" s="149">
        <f t="shared" si="52"/>
        <v>0</v>
      </c>
      <c r="J207" s="149"/>
      <c r="K207" s="53">
        <v>0</v>
      </c>
      <c r="L207" s="54">
        <v>0</v>
      </c>
      <c r="M207" s="55">
        <v>0</v>
      </c>
      <c r="N207" s="56">
        <v>0</v>
      </c>
      <c r="O207" s="57">
        <v>0</v>
      </c>
      <c r="P207" s="22">
        <v>0</v>
      </c>
      <c r="Q207" s="22"/>
    </row>
    <row r="208" spans="1:17" ht="18.75" customHeight="1" x14ac:dyDescent="0.25">
      <c r="A208" s="388" t="s">
        <v>242</v>
      </c>
      <c r="B208" s="253" t="s">
        <v>30</v>
      </c>
      <c r="C208" s="238" t="s">
        <v>193</v>
      </c>
      <c r="D208" s="354" t="s">
        <v>156</v>
      </c>
      <c r="E208" s="256">
        <v>46387</v>
      </c>
      <c r="F208" s="256" t="s">
        <v>194</v>
      </c>
      <c r="G208" s="66" t="s">
        <v>9</v>
      </c>
      <c r="H208" s="110">
        <f t="shared" si="46"/>
        <v>17040.8</v>
      </c>
      <c r="I208" s="146">
        <f>I209+I210+I211+I212</f>
        <v>6508.2</v>
      </c>
      <c r="J208" s="146"/>
      <c r="K208" s="48">
        <f>K209+K210+K211+K212</f>
        <v>15484.7</v>
      </c>
      <c r="L208" s="48">
        <f>L209+L210+L211+L212</f>
        <v>1556.1</v>
      </c>
      <c r="M208" s="48">
        <f>M209+M210+M211+M212</f>
        <v>0</v>
      </c>
      <c r="N208" s="48">
        <f t="shared" si="49"/>
        <v>0</v>
      </c>
      <c r="O208" s="52">
        <f t="shared" si="50"/>
        <v>0</v>
      </c>
      <c r="P208" s="21">
        <f>SUM(P209:P212)</f>
        <v>0</v>
      </c>
      <c r="Q208" s="21"/>
    </row>
    <row r="209" spans="1:17" ht="18.75" x14ac:dyDescent="0.25">
      <c r="A209" s="389"/>
      <c r="B209" s="254"/>
      <c r="C209" s="239"/>
      <c r="D209" s="355"/>
      <c r="E209" s="257"/>
      <c r="F209" s="257"/>
      <c r="G209" s="66" t="s">
        <v>180</v>
      </c>
      <c r="H209" s="99">
        <f t="shared" si="46"/>
        <v>0</v>
      </c>
      <c r="I209" s="148">
        <v>0</v>
      </c>
      <c r="J209" s="148"/>
      <c r="K209" s="53">
        <v>0</v>
      </c>
      <c r="L209" s="54">
        <v>0</v>
      </c>
      <c r="M209" s="55">
        <v>0</v>
      </c>
      <c r="N209" s="56">
        <v>0</v>
      </c>
      <c r="O209" s="57">
        <v>0</v>
      </c>
      <c r="P209" s="22">
        <v>0</v>
      </c>
      <c r="Q209" s="22"/>
    </row>
    <row r="210" spans="1:17" ht="18.75" x14ac:dyDescent="0.25">
      <c r="A210" s="389"/>
      <c r="B210" s="254"/>
      <c r="C210" s="239"/>
      <c r="D210" s="355"/>
      <c r="E210" s="257"/>
      <c r="F210" s="257"/>
      <c r="G210" s="66" t="s">
        <v>10</v>
      </c>
      <c r="H210" s="99">
        <f t="shared" si="46"/>
        <v>0</v>
      </c>
      <c r="I210" s="148">
        <v>0</v>
      </c>
      <c r="J210" s="148"/>
      <c r="K210" s="53">
        <v>0</v>
      </c>
      <c r="L210" s="54">
        <v>0</v>
      </c>
      <c r="M210" s="55">
        <v>0</v>
      </c>
      <c r="N210" s="56">
        <v>0</v>
      </c>
      <c r="O210" s="57">
        <v>0</v>
      </c>
      <c r="P210" s="22">
        <v>0</v>
      </c>
      <c r="Q210" s="22"/>
    </row>
    <row r="211" spans="1:17" ht="18.75" x14ac:dyDescent="0.25">
      <c r="A211" s="389"/>
      <c r="B211" s="254"/>
      <c r="C211" s="239"/>
      <c r="D211" s="355"/>
      <c r="E211" s="257"/>
      <c r="F211" s="257"/>
      <c r="G211" s="66" t="s">
        <v>11</v>
      </c>
      <c r="H211" s="99">
        <f t="shared" si="46"/>
        <v>17040.8</v>
      </c>
      <c r="I211" s="148">
        <v>6508.2</v>
      </c>
      <c r="J211" s="148"/>
      <c r="K211" s="70">
        <v>15484.7</v>
      </c>
      <c r="L211" s="75">
        <v>1556.1</v>
      </c>
      <c r="M211" s="76">
        <v>0</v>
      </c>
      <c r="N211" s="77">
        <v>0</v>
      </c>
      <c r="O211" s="78">
        <v>0</v>
      </c>
      <c r="P211" s="22">
        <v>0</v>
      </c>
      <c r="Q211" s="22"/>
    </row>
    <row r="212" spans="1:17" ht="161.25" customHeight="1" x14ac:dyDescent="0.25">
      <c r="A212" s="390"/>
      <c r="B212" s="255"/>
      <c r="C212" s="240"/>
      <c r="D212" s="356"/>
      <c r="E212" s="258"/>
      <c r="F212" s="258"/>
      <c r="G212" s="66" t="s">
        <v>12</v>
      </c>
      <c r="H212" s="99">
        <f t="shared" si="46"/>
        <v>0</v>
      </c>
      <c r="I212" s="148">
        <v>0</v>
      </c>
      <c r="J212" s="148"/>
      <c r="K212" s="53">
        <v>0</v>
      </c>
      <c r="L212" s="54">
        <v>0</v>
      </c>
      <c r="M212" s="55">
        <v>0</v>
      </c>
      <c r="N212" s="56">
        <v>0</v>
      </c>
      <c r="O212" s="57">
        <v>0</v>
      </c>
      <c r="P212" s="22">
        <v>0</v>
      </c>
      <c r="Q212" s="22"/>
    </row>
    <row r="213" spans="1:17" ht="231" customHeight="1" x14ac:dyDescent="0.25">
      <c r="A213" s="213"/>
      <c r="B213" s="204" t="s">
        <v>140</v>
      </c>
      <c r="C213" s="144" t="s">
        <v>196</v>
      </c>
      <c r="D213" s="119" t="s">
        <v>157</v>
      </c>
      <c r="E213" s="69">
        <v>46143</v>
      </c>
      <c r="F213" s="69" t="s">
        <v>206</v>
      </c>
      <c r="G213" s="134" t="s">
        <v>13</v>
      </c>
      <c r="H213" s="134" t="s">
        <v>13</v>
      </c>
      <c r="I213" s="144" t="s">
        <v>13</v>
      </c>
      <c r="J213" s="144"/>
      <c r="K213" s="53"/>
      <c r="L213" s="54"/>
      <c r="M213" s="55"/>
      <c r="N213" s="56"/>
      <c r="O213" s="57"/>
      <c r="P213" s="22"/>
      <c r="Q213" s="22"/>
    </row>
    <row r="214" spans="1:17" ht="363" customHeight="1" x14ac:dyDescent="0.25">
      <c r="A214" s="213"/>
      <c r="B214" s="204" t="s">
        <v>141</v>
      </c>
      <c r="C214" s="144" t="s">
        <v>193</v>
      </c>
      <c r="D214" s="104" t="s">
        <v>88</v>
      </c>
      <c r="E214" s="139">
        <v>46387</v>
      </c>
      <c r="F214" s="215" t="s">
        <v>294</v>
      </c>
      <c r="G214" s="134" t="s">
        <v>13</v>
      </c>
      <c r="H214" s="134" t="s">
        <v>13</v>
      </c>
      <c r="I214" s="144" t="s">
        <v>13</v>
      </c>
      <c r="J214" s="144"/>
      <c r="K214" s="53"/>
      <c r="L214" s="54"/>
      <c r="M214" s="55"/>
      <c r="N214" s="56"/>
      <c r="O214" s="57"/>
      <c r="P214" s="22"/>
      <c r="Q214" s="22"/>
    </row>
    <row r="215" spans="1:17" ht="18.75" x14ac:dyDescent="0.25">
      <c r="A215" s="388" t="s">
        <v>243</v>
      </c>
      <c r="B215" s="304" t="s">
        <v>31</v>
      </c>
      <c r="C215" s="286" t="s">
        <v>13</v>
      </c>
      <c r="D215" s="286" t="s">
        <v>55</v>
      </c>
      <c r="E215" s="262">
        <v>46387</v>
      </c>
      <c r="F215" s="265" t="s">
        <v>13</v>
      </c>
      <c r="G215" s="58" t="s">
        <v>9</v>
      </c>
      <c r="H215" s="110">
        <f t="shared" si="46"/>
        <v>32290</v>
      </c>
      <c r="I215" s="146">
        <f>I216+I217+I218+I219</f>
        <v>18319.599999999999</v>
      </c>
      <c r="J215" s="146"/>
      <c r="K215" s="48">
        <f>K216+K217+K218+K219</f>
        <v>0</v>
      </c>
      <c r="L215" s="48">
        <f>L216+L217+L218+L219</f>
        <v>8190</v>
      </c>
      <c r="M215" s="48">
        <f>M216+M217+M218+M219</f>
        <v>24100</v>
      </c>
      <c r="N215" s="48">
        <f t="shared" si="49"/>
        <v>0</v>
      </c>
      <c r="O215" s="52">
        <f t="shared" si="50"/>
        <v>0</v>
      </c>
      <c r="P215" s="21">
        <f>SUM(P216:P219)</f>
        <v>0</v>
      </c>
      <c r="Q215" s="21"/>
    </row>
    <row r="216" spans="1:17" ht="18.75" x14ac:dyDescent="0.25">
      <c r="A216" s="389"/>
      <c r="B216" s="305"/>
      <c r="C216" s="287"/>
      <c r="D216" s="287"/>
      <c r="E216" s="263"/>
      <c r="F216" s="266"/>
      <c r="G216" s="58" t="s">
        <v>180</v>
      </c>
      <c r="H216" s="111">
        <f t="shared" si="46"/>
        <v>0</v>
      </c>
      <c r="I216" s="149">
        <f>I221</f>
        <v>0</v>
      </c>
      <c r="J216" s="149"/>
      <c r="K216" s="53">
        <v>0</v>
      </c>
      <c r="L216" s="54">
        <v>0</v>
      </c>
      <c r="M216" s="55">
        <v>0</v>
      </c>
      <c r="N216" s="56">
        <v>0</v>
      </c>
      <c r="O216" s="57">
        <v>0</v>
      </c>
      <c r="P216" s="22">
        <v>0</v>
      </c>
      <c r="Q216" s="22"/>
    </row>
    <row r="217" spans="1:17" ht="18.75" x14ac:dyDescent="0.25">
      <c r="A217" s="389"/>
      <c r="B217" s="305"/>
      <c r="C217" s="287"/>
      <c r="D217" s="287"/>
      <c r="E217" s="263"/>
      <c r="F217" s="266"/>
      <c r="G217" s="58" t="s">
        <v>10</v>
      </c>
      <c r="H217" s="111">
        <f t="shared" si="46"/>
        <v>0</v>
      </c>
      <c r="I217" s="149">
        <f t="shared" ref="I217:I219" si="53">I222</f>
        <v>0</v>
      </c>
      <c r="J217" s="149"/>
      <c r="K217" s="53">
        <v>0</v>
      </c>
      <c r="L217" s="54">
        <v>0</v>
      </c>
      <c r="M217" s="55">
        <v>0</v>
      </c>
      <c r="N217" s="56">
        <v>0</v>
      </c>
      <c r="O217" s="57">
        <v>0</v>
      </c>
      <c r="P217" s="22">
        <v>0</v>
      </c>
      <c r="Q217" s="22"/>
    </row>
    <row r="218" spans="1:17" ht="18.75" x14ac:dyDescent="0.25">
      <c r="A218" s="389"/>
      <c r="B218" s="305"/>
      <c r="C218" s="287"/>
      <c r="D218" s="287"/>
      <c r="E218" s="263"/>
      <c r="F218" s="266"/>
      <c r="G218" s="58" t="s">
        <v>11</v>
      </c>
      <c r="H218" s="111">
        <f>SUM(K218:P218)</f>
        <v>32290</v>
      </c>
      <c r="I218" s="149">
        <f t="shared" si="53"/>
        <v>18319.599999999999</v>
      </c>
      <c r="J218" s="149"/>
      <c r="K218" s="70">
        <v>0</v>
      </c>
      <c r="L218" s="75">
        <f>L223</f>
        <v>8190</v>
      </c>
      <c r="M218" s="76">
        <f>M223</f>
        <v>24100</v>
      </c>
      <c r="N218" s="77">
        <v>0</v>
      </c>
      <c r="O218" s="78">
        <v>0</v>
      </c>
      <c r="P218" s="22">
        <v>0</v>
      </c>
      <c r="Q218" s="22"/>
    </row>
    <row r="219" spans="1:17" ht="66.75" customHeight="1" x14ac:dyDescent="0.25">
      <c r="A219" s="390"/>
      <c r="B219" s="306"/>
      <c r="C219" s="288"/>
      <c r="D219" s="288"/>
      <c r="E219" s="264"/>
      <c r="F219" s="267"/>
      <c r="G219" s="58" t="s">
        <v>12</v>
      </c>
      <c r="H219" s="111">
        <f t="shared" si="46"/>
        <v>0</v>
      </c>
      <c r="I219" s="149">
        <f t="shared" si="53"/>
        <v>0</v>
      </c>
      <c r="J219" s="149"/>
      <c r="K219" s="53">
        <v>0</v>
      </c>
      <c r="L219" s="54">
        <v>0</v>
      </c>
      <c r="M219" s="55">
        <v>0</v>
      </c>
      <c r="N219" s="56">
        <v>0</v>
      </c>
      <c r="O219" s="57">
        <v>0</v>
      </c>
      <c r="P219" s="22">
        <v>0</v>
      </c>
      <c r="Q219" s="22"/>
    </row>
    <row r="220" spans="1:17" ht="18.75" customHeight="1" x14ac:dyDescent="0.25">
      <c r="A220" s="388" t="s">
        <v>244</v>
      </c>
      <c r="B220" s="253" t="s">
        <v>32</v>
      </c>
      <c r="C220" s="238" t="s">
        <v>193</v>
      </c>
      <c r="D220" s="229" t="s">
        <v>56</v>
      </c>
      <c r="E220" s="256">
        <v>46387</v>
      </c>
      <c r="F220" s="256" t="s">
        <v>194</v>
      </c>
      <c r="G220" s="66" t="s">
        <v>9</v>
      </c>
      <c r="H220" s="110">
        <f t="shared" si="46"/>
        <v>32290</v>
      </c>
      <c r="I220" s="146">
        <f>I221+I222+I223+I224</f>
        <v>18319.599999999999</v>
      </c>
      <c r="J220" s="146"/>
      <c r="K220" s="48">
        <f>K221+K222+K223+K224</f>
        <v>0</v>
      </c>
      <c r="L220" s="48">
        <f>L221+L222+L223+L224</f>
        <v>8190</v>
      </c>
      <c r="M220" s="48">
        <f>M221+M222+M223+M224</f>
        <v>24100</v>
      </c>
      <c r="N220" s="48">
        <f t="shared" si="49"/>
        <v>0</v>
      </c>
      <c r="O220" s="52">
        <f t="shared" si="50"/>
        <v>0</v>
      </c>
      <c r="P220" s="21">
        <f>SUM(P221:P224)</f>
        <v>0</v>
      </c>
      <c r="Q220" s="21"/>
    </row>
    <row r="221" spans="1:17" ht="18.75" x14ac:dyDescent="0.25">
      <c r="A221" s="389"/>
      <c r="B221" s="254"/>
      <c r="C221" s="239"/>
      <c r="D221" s="230"/>
      <c r="E221" s="257"/>
      <c r="F221" s="257"/>
      <c r="G221" s="66" t="s">
        <v>180</v>
      </c>
      <c r="H221" s="99">
        <f t="shared" si="46"/>
        <v>0</v>
      </c>
      <c r="I221" s="148">
        <v>0</v>
      </c>
      <c r="J221" s="148"/>
      <c r="K221" s="53">
        <v>0</v>
      </c>
      <c r="L221" s="54">
        <v>0</v>
      </c>
      <c r="M221" s="55">
        <v>0</v>
      </c>
      <c r="N221" s="56">
        <v>0</v>
      </c>
      <c r="O221" s="57">
        <v>0</v>
      </c>
      <c r="P221" s="22">
        <v>0</v>
      </c>
      <c r="Q221" s="22"/>
    </row>
    <row r="222" spans="1:17" ht="18.75" x14ac:dyDescent="0.25">
      <c r="A222" s="389"/>
      <c r="B222" s="254"/>
      <c r="C222" s="239"/>
      <c r="D222" s="230"/>
      <c r="E222" s="257"/>
      <c r="F222" s="257"/>
      <c r="G222" s="66" t="s">
        <v>10</v>
      </c>
      <c r="H222" s="99">
        <f t="shared" si="46"/>
        <v>0</v>
      </c>
      <c r="I222" s="148">
        <v>0</v>
      </c>
      <c r="J222" s="148"/>
      <c r="K222" s="53">
        <v>0</v>
      </c>
      <c r="L222" s="54">
        <v>0</v>
      </c>
      <c r="M222" s="55">
        <v>0</v>
      </c>
      <c r="N222" s="56">
        <v>0</v>
      </c>
      <c r="O222" s="57">
        <v>0</v>
      </c>
      <c r="P222" s="22">
        <v>0</v>
      </c>
      <c r="Q222" s="22"/>
    </row>
    <row r="223" spans="1:17" ht="18.75" x14ac:dyDescent="0.25">
      <c r="A223" s="389"/>
      <c r="B223" s="254"/>
      <c r="C223" s="239"/>
      <c r="D223" s="230"/>
      <c r="E223" s="257"/>
      <c r="F223" s="257"/>
      <c r="G223" s="66" t="s">
        <v>11</v>
      </c>
      <c r="H223" s="99">
        <f t="shared" si="46"/>
        <v>32290</v>
      </c>
      <c r="I223" s="148">
        <v>18319.599999999999</v>
      </c>
      <c r="J223" s="148"/>
      <c r="K223" s="70">
        <v>0</v>
      </c>
      <c r="L223" s="75">
        <v>8190</v>
      </c>
      <c r="M223" s="76">
        <v>24100</v>
      </c>
      <c r="N223" s="77">
        <v>0</v>
      </c>
      <c r="O223" s="78">
        <v>0</v>
      </c>
      <c r="P223" s="22">
        <v>0</v>
      </c>
      <c r="Q223" s="22"/>
    </row>
    <row r="224" spans="1:17" ht="105.75" customHeight="1" x14ac:dyDescent="0.25">
      <c r="A224" s="390"/>
      <c r="B224" s="255"/>
      <c r="C224" s="240"/>
      <c r="D224" s="231"/>
      <c r="E224" s="258"/>
      <c r="F224" s="258"/>
      <c r="G224" s="66" t="s">
        <v>12</v>
      </c>
      <c r="H224" s="99">
        <f t="shared" si="46"/>
        <v>0</v>
      </c>
      <c r="I224" s="148">
        <v>0</v>
      </c>
      <c r="J224" s="148"/>
      <c r="K224" s="53">
        <v>0</v>
      </c>
      <c r="L224" s="54">
        <v>0</v>
      </c>
      <c r="M224" s="55">
        <v>0</v>
      </c>
      <c r="N224" s="56">
        <v>0</v>
      </c>
      <c r="O224" s="57">
        <v>0</v>
      </c>
      <c r="P224" s="22">
        <v>0</v>
      </c>
      <c r="Q224" s="22"/>
    </row>
    <row r="225" spans="1:17" ht="138.75" customHeight="1" x14ac:dyDescent="0.25">
      <c r="A225" s="213"/>
      <c r="B225" s="209" t="s">
        <v>142</v>
      </c>
      <c r="C225" s="144" t="s">
        <v>193</v>
      </c>
      <c r="D225" s="105" t="s">
        <v>56</v>
      </c>
      <c r="E225" s="139">
        <v>46387</v>
      </c>
      <c r="F225" s="118" t="s">
        <v>283</v>
      </c>
      <c r="G225" s="134" t="s">
        <v>13</v>
      </c>
      <c r="H225" s="134" t="s">
        <v>13</v>
      </c>
      <c r="I225" s="144" t="s">
        <v>13</v>
      </c>
      <c r="J225" s="144"/>
      <c r="K225" s="53"/>
      <c r="L225" s="54"/>
      <c r="M225" s="55"/>
      <c r="N225" s="56"/>
      <c r="O225" s="57"/>
      <c r="P225" s="22"/>
      <c r="Q225" s="22"/>
    </row>
    <row r="226" spans="1:17" ht="18.75" customHeight="1" x14ac:dyDescent="0.25">
      <c r="A226" s="388" t="s">
        <v>245</v>
      </c>
      <c r="B226" s="360" t="s">
        <v>143</v>
      </c>
      <c r="C226" s="247" t="s">
        <v>13</v>
      </c>
      <c r="D226" s="247" t="s">
        <v>131</v>
      </c>
      <c r="E226" s="262">
        <v>46387</v>
      </c>
      <c r="F226" s="262" t="s">
        <v>13</v>
      </c>
      <c r="G226" s="58" t="s">
        <v>9</v>
      </c>
      <c r="H226" s="110">
        <f>SUM(K226:Q226)</f>
        <v>70606.100000000006</v>
      </c>
      <c r="I226" s="146">
        <f>I227+I228+I229+I230</f>
        <v>52231.6</v>
      </c>
      <c r="J226" s="146"/>
      <c r="K226" s="48">
        <f>K227+K228+K229+K230</f>
        <v>0</v>
      </c>
      <c r="L226" s="48">
        <f>L227+L228+L229+L230</f>
        <v>1488.1</v>
      </c>
      <c r="M226" s="48">
        <f>M227+M228+M229+M230</f>
        <v>52944.3</v>
      </c>
      <c r="N226" s="48">
        <f t="shared" si="49"/>
        <v>0</v>
      </c>
      <c r="O226" s="52">
        <f t="shared" si="50"/>
        <v>896.9</v>
      </c>
      <c r="P226" s="21">
        <f>P227+P228+P229+P230</f>
        <v>15276.8</v>
      </c>
      <c r="Q226" s="21">
        <f>Q227+Q228+Q229+Q230</f>
        <v>0</v>
      </c>
    </row>
    <row r="227" spans="1:17" ht="18.75" x14ac:dyDescent="0.25">
      <c r="A227" s="389"/>
      <c r="B227" s="361"/>
      <c r="C227" s="248"/>
      <c r="D227" s="248"/>
      <c r="E227" s="263"/>
      <c r="F227" s="263"/>
      <c r="G227" s="58" t="s">
        <v>180</v>
      </c>
      <c r="H227" s="111">
        <f t="shared" si="46"/>
        <v>0</v>
      </c>
      <c r="I227" s="149">
        <f>I232+I238+I244+I250</f>
        <v>0</v>
      </c>
      <c r="J227" s="149"/>
      <c r="K227" s="53">
        <v>0</v>
      </c>
      <c r="L227" s="54">
        <v>0</v>
      </c>
      <c r="M227" s="55">
        <v>0</v>
      </c>
      <c r="N227" s="56">
        <v>0</v>
      </c>
      <c r="O227" s="57">
        <f>O232+O238+O244++O250</f>
        <v>0</v>
      </c>
      <c r="P227" s="22">
        <f>P232</f>
        <v>0</v>
      </c>
      <c r="Q227" s="22"/>
    </row>
    <row r="228" spans="1:17" ht="18.75" x14ac:dyDescent="0.25">
      <c r="A228" s="389"/>
      <c r="B228" s="361"/>
      <c r="C228" s="248"/>
      <c r="D228" s="248"/>
      <c r="E228" s="263"/>
      <c r="F228" s="263"/>
      <c r="G228" s="58" t="s">
        <v>10</v>
      </c>
      <c r="H228" s="111">
        <f>SUM(K228:P228)</f>
        <v>0</v>
      </c>
      <c r="I228" s="149">
        <f t="shared" ref="I228:I230" si="54">I233+I239+I245+I251</f>
        <v>0</v>
      </c>
      <c r="J228" s="149"/>
      <c r="K228" s="53">
        <v>0</v>
      </c>
      <c r="L228" s="54">
        <v>0</v>
      </c>
      <c r="M228" s="55">
        <f>M239</f>
        <v>0</v>
      </c>
      <c r="N228" s="56">
        <v>0</v>
      </c>
      <c r="O228" s="57">
        <f>O233+O239+O245++O251</f>
        <v>0</v>
      </c>
      <c r="P228" s="22">
        <f t="shared" ref="P228:P230" si="55">P233</f>
        <v>0</v>
      </c>
      <c r="Q228" s="22"/>
    </row>
    <row r="229" spans="1:17" ht="18.75" x14ac:dyDescent="0.25">
      <c r="A229" s="389"/>
      <c r="B229" s="361"/>
      <c r="C229" s="248"/>
      <c r="D229" s="248"/>
      <c r="E229" s="263"/>
      <c r="F229" s="263"/>
      <c r="G229" s="58" t="s">
        <v>11</v>
      </c>
      <c r="H229" s="111">
        <f>SUM(K229:Q229)</f>
        <v>70606.100000000006</v>
      </c>
      <c r="I229" s="219">
        <f t="shared" si="54"/>
        <v>52231.6</v>
      </c>
      <c r="J229" s="149"/>
      <c r="K229" s="70">
        <f>K234+K240+K252</f>
        <v>0</v>
      </c>
      <c r="L229" s="54">
        <f>L240+L246+L252</f>
        <v>1488.1</v>
      </c>
      <c r="M229" s="55">
        <f>M240+M246</f>
        <v>52944.3</v>
      </c>
      <c r="N229" s="56">
        <f>N234+N240+N252+N246</f>
        <v>0</v>
      </c>
      <c r="O229" s="57">
        <f>O234+O240+O252+O246</f>
        <v>896.9</v>
      </c>
      <c r="P229" s="22">
        <f t="shared" si="55"/>
        <v>15276.8</v>
      </c>
      <c r="Q229" s="22">
        <f>Q246</f>
        <v>0</v>
      </c>
    </row>
    <row r="230" spans="1:17" ht="129" customHeight="1" x14ac:dyDescent="0.25">
      <c r="A230" s="390"/>
      <c r="B230" s="362"/>
      <c r="C230" s="249"/>
      <c r="D230" s="249"/>
      <c r="E230" s="264"/>
      <c r="F230" s="264"/>
      <c r="G230" s="58" t="s">
        <v>12</v>
      </c>
      <c r="H230" s="111">
        <v>0</v>
      </c>
      <c r="I230" s="149">
        <f t="shared" si="54"/>
        <v>0</v>
      </c>
      <c r="J230" s="149"/>
      <c r="K230" s="53">
        <v>0</v>
      </c>
      <c r="L230" s="54">
        <v>0</v>
      </c>
      <c r="M230" s="55">
        <v>0</v>
      </c>
      <c r="N230" s="56">
        <v>0</v>
      </c>
      <c r="O230" s="57">
        <f>O235+O241+O247++O253</f>
        <v>0</v>
      </c>
      <c r="P230" s="22">
        <f t="shared" si="55"/>
        <v>0</v>
      </c>
      <c r="Q230" s="22"/>
    </row>
    <row r="231" spans="1:17" ht="53.25" customHeight="1" x14ac:dyDescent="0.25">
      <c r="A231" s="388" t="s">
        <v>246</v>
      </c>
      <c r="B231" s="253" t="s">
        <v>71</v>
      </c>
      <c r="C231" s="238" t="s">
        <v>193</v>
      </c>
      <c r="D231" s="238" t="s">
        <v>54</v>
      </c>
      <c r="E231" s="256">
        <v>46387</v>
      </c>
      <c r="F231" s="256" t="s">
        <v>195</v>
      </c>
      <c r="G231" s="66" t="s">
        <v>9</v>
      </c>
      <c r="H231" s="110">
        <f>SUM(K231:P231)</f>
        <v>15276.8</v>
      </c>
      <c r="I231" s="146">
        <f>I232+I233+I234+I235</f>
        <v>12280.9</v>
      </c>
      <c r="J231" s="146"/>
      <c r="K231" s="48">
        <f>K232+K233+K234+K235</f>
        <v>0</v>
      </c>
      <c r="L231" s="48">
        <f>L232+L233+L234+L235</f>
        <v>0</v>
      </c>
      <c r="M231" s="48">
        <f>M232+M233+M234+M235</f>
        <v>0</v>
      </c>
      <c r="N231" s="48">
        <f t="shared" si="49"/>
        <v>0</v>
      </c>
      <c r="O231" s="52">
        <f t="shared" si="50"/>
        <v>0</v>
      </c>
      <c r="P231" s="106">
        <f>P234</f>
        <v>15276.8</v>
      </c>
      <c r="Q231" s="106"/>
    </row>
    <row r="232" spans="1:17" ht="18.75" x14ac:dyDescent="0.25">
      <c r="A232" s="389"/>
      <c r="B232" s="254"/>
      <c r="C232" s="239"/>
      <c r="D232" s="239"/>
      <c r="E232" s="257"/>
      <c r="F232" s="257"/>
      <c r="G232" s="66" t="s">
        <v>180</v>
      </c>
      <c r="H232" s="99">
        <f t="shared" si="46"/>
        <v>0</v>
      </c>
      <c r="I232" s="148">
        <v>0</v>
      </c>
      <c r="J232" s="148"/>
      <c r="K232" s="53">
        <v>0</v>
      </c>
      <c r="L232" s="54">
        <v>0</v>
      </c>
      <c r="M232" s="55">
        <v>0</v>
      </c>
      <c r="N232" s="56">
        <v>0</v>
      </c>
      <c r="O232" s="57">
        <v>0</v>
      </c>
      <c r="P232" s="22">
        <v>0</v>
      </c>
      <c r="Q232" s="22"/>
    </row>
    <row r="233" spans="1:17" ht="18.75" x14ac:dyDescent="0.25">
      <c r="A233" s="389"/>
      <c r="B233" s="254"/>
      <c r="C233" s="239"/>
      <c r="D233" s="239"/>
      <c r="E233" s="257"/>
      <c r="F233" s="257"/>
      <c r="G233" s="66" t="s">
        <v>10</v>
      </c>
      <c r="H233" s="99">
        <f t="shared" si="46"/>
        <v>0</v>
      </c>
      <c r="I233" s="148">
        <v>0</v>
      </c>
      <c r="J233" s="148"/>
      <c r="K233" s="53">
        <v>0</v>
      </c>
      <c r="L233" s="54">
        <v>0</v>
      </c>
      <c r="M233" s="55">
        <v>0</v>
      </c>
      <c r="N233" s="56">
        <v>0</v>
      </c>
      <c r="O233" s="57">
        <v>0</v>
      </c>
      <c r="P233" s="22">
        <v>0</v>
      </c>
      <c r="Q233" s="22"/>
    </row>
    <row r="234" spans="1:17" ht="18.75" x14ac:dyDescent="0.25">
      <c r="A234" s="389"/>
      <c r="B234" s="254"/>
      <c r="C234" s="239"/>
      <c r="D234" s="239"/>
      <c r="E234" s="257"/>
      <c r="F234" s="257"/>
      <c r="G234" s="66" t="s">
        <v>11</v>
      </c>
      <c r="H234" s="99">
        <f t="shared" si="46"/>
        <v>15276.8</v>
      </c>
      <c r="I234" s="148">
        <v>12280.9</v>
      </c>
      <c r="J234" s="148"/>
      <c r="K234" s="70">
        <v>0</v>
      </c>
      <c r="L234" s="75">
        <v>0</v>
      </c>
      <c r="M234" s="76"/>
      <c r="N234" s="77">
        <v>0</v>
      </c>
      <c r="O234" s="78">
        <v>0</v>
      </c>
      <c r="P234" s="22">
        <v>15276.8</v>
      </c>
      <c r="Q234" s="22"/>
    </row>
    <row r="235" spans="1:17" ht="18.75" x14ac:dyDescent="0.25">
      <c r="A235" s="390"/>
      <c r="B235" s="255"/>
      <c r="C235" s="240"/>
      <c r="D235" s="240"/>
      <c r="E235" s="258"/>
      <c r="F235" s="258"/>
      <c r="G235" s="66" t="s">
        <v>12</v>
      </c>
      <c r="H235" s="99">
        <v>0</v>
      </c>
      <c r="I235" s="148">
        <v>0</v>
      </c>
      <c r="J235" s="148"/>
      <c r="K235" s="53">
        <v>0</v>
      </c>
      <c r="L235" s="54">
        <v>0</v>
      </c>
      <c r="M235" s="55">
        <v>0</v>
      </c>
      <c r="N235" s="56">
        <v>0</v>
      </c>
      <c r="O235" s="57">
        <v>0</v>
      </c>
      <c r="P235" s="22">
        <v>0</v>
      </c>
      <c r="Q235" s="22"/>
    </row>
    <row r="236" spans="1:17" ht="139.5" customHeight="1" x14ac:dyDescent="0.25">
      <c r="A236" s="213"/>
      <c r="B236" s="209" t="s">
        <v>108</v>
      </c>
      <c r="C236" s="144" t="s">
        <v>193</v>
      </c>
      <c r="D236" s="42" t="s">
        <v>54</v>
      </c>
      <c r="E236" s="139">
        <v>46387</v>
      </c>
      <c r="F236" s="215" t="s">
        <v>295</v>
      </c>
      <c r="G236" s="172" t="s">
        <v>13</v>
      </c>
      <c r="H236" s="172" t="s">
        <v>13</v>
      </c>
      <c r="I236" s="144" t="s">
        <v>13</v>
      </c>
      <c r="J236" s="144"/>
      <c r="K236" s="53"/>
      <c r="L236" s="54"/>
      <c r="M236" s="55"/>
      <c r="N236" s="56"/>
      <c r="O236" s="57"/>
      <c r="P236" s="22"/>
      <c r="Q236" s="22"/>
    </row>
    <row r="237" spans="1:17" ht="18.75" customHeight="1" x14ac:dyDescent="0.25">
      <c r="A237" s="388" t="s">
        <v>247</v>
      </c>
      <c r="B237" s="253" t="s">
        <v>33</v>
      </c>
      <c r="C237" s="238" t="s">
        <v>193</v>
      </c>
      <c r="D237" s="229" t="s">
        <v>173</v>
      </c>
      <c r="E237" s="256">
        <v>46387</v>
      </c>
      <c r="F237" s="256" t="s">
        <v>194</v>
      </c>
      <c r="G237" s="86" t="s">
        <v>9</v>
      </c>
      <c r="H237" s="110">
        <f t="shared" si="46"/>
        <v>54292.800000000003</v>
      </c>
      <c r="I237" s="146">
        <f>I238+I239+I240+I241</f>
        <v>39551.199999999997</v>
      </c>
      <c r="J237" s="146"/>
      <c r="K237" s="48">
        <f>K238+K239+K240+K241</f>
        <v>0</v>
      </c>
      <c r="L237" s="48">
        <f>L238+L239+L240+L241</f>
        <v>1387</v>
      </c>
      <c r="M237" s="48">
        <f>M238+M239+M240+M241</f>
        <v>52905.8</v>
      </c>
      <c r="N237" s="48">
        <f t="shared" si="49"/>
        <v>0</v>
      </c>
      <c r="O237" s="52">
        <f t="shared" si="50"/>
        <v>0</v>
      </c>
      <c r="P237" s="21">
        <f>SUM(P238:P241)</f>
        <v>0</v>
      </c>
      <c r="Q237" s="21"/>
    </row>
    <row r="238" spans="1:17" ht="18.75" x14ac:dyDescent="0.25">
      <c r="A238" s="389"/>
      <c r="B238" s="254"/>
      <c r="C238" s="239"/>
      <c r="D238" s="230"/>
      <c r="E238" s="257"/>
      <c r="F238" s="257"/>
      <c r="G238" s="86" t="s">
        <v>180</v>
      </c>
      <c r="H238" s="99">
        <f t="shared" si="46"/>
        <v>0</v>
      </c>
      <c r="I238" s="148">
        <v>0</v>
      </c>
      <c r="J238" s="148"/>
      <c r="K238" s="53">
        <v>0</v>
      </c>
      <c r="L238" s="54">
        <v>0</v>
      </c>
      <c r="M238" s="55">
        <v>0</v>
      </c>
      <c r="N238" s="56">
        <v>0</v>
      </c>
      <c r="O238" s="57">
        <v>0</v>
      </c>
      <c r="P238" s="22">
        <v>0</v>
      </c>
      <c r="Q238" s="22"/>
    </row>
    <row r="239" spans="1:17" ht="18.75" x14ac:dyDescent="0.25">
      <c r="A239" s="389"/>
      <c r="B239" s="254"/>
      <c r="C239" s="239"/>
      <c r="D239" s="230"/>
      <c r="E239" s="257"/>
      <c r="F239" s="257"/>
      <c r="G239" s="86" t="s">
        <v>10</v>
      </c>
      <c r="H239" s="99">
        <f t="shared" si="46"/>
        <v>0</v>
      </c>
      <c r="I239" s="148">
        <v>0</v>
      </c>
      <c r="J239" s="148"/>
      <c r="K239" s="53">
        <v>0</v>
      </c>
      <c r="L239" s="54">
        <v>0</v>
      </c>
      <c r="M239" s="55">
        <v>0</v>
      </c>
      <c r="N239" s="56">
        <v>0</v>
      </c>
      <c r="O239" s="57">
        <v>0</v>
      </c>
      <c r="P239" s="22">
        <v>0</v>
      </c>
      <c r="Q239" s="22"/>
    </row>
    <row r="240" spans="1:17" ht="18.75" x14ac:dyDescent="0.25">
      <c r="A240" s="389"/>
      <c r="B240" s="254"/>
      <c r="C240" s="239"/>
      <c r="D240" s="230"/>
      <c r="E240" s="257"/>
      <c r="F240" s="257"/>
      <c r="G240" s="86" t="s">
        <v>11</v>
      </c>
      <c r="H240" s="99">
        <f t="shared" si="46"/>
        <v>54292.800000000003</v>
      </c>
      <c r="I240" s="148">
        <v>39551.199999999997</v>
      </c>
      <c r="J240" s="148"/>
      <c r="K240" s="70">
        <v>0</v>
      </c>
      <c r="L240" s="75">
        <v>1387</v>
      </c>
      <c r="M240" s="76">
        <v>52905.8</v>
      </c>
      <c r="N240" s="77">
        <v>0</v>
      </c>
      <c r="O240" s="78">
        <v>0</v>
      </c>
      <c r="P240" s="22">
        <v>0</v>
      </c>
      <c r="Q240" s="22"/>
    </row>
    <row r="241" spans="1:17" ht="140.25" customHeight="1" x14ac:dyDescent="0.25">
      <c r="A241" s="390"/>
      <c r="B241" s="255"/>
      <c r="C241" s="240"/>
      <c r="D241" s="231"/>
      <c r="E241" s="258"/>
      <c r="F241" s="258"/>
      <c r="G241" s="86" t="s">
        <v>12</v>
      </c>
      <c r="H241" s="99">
        <f t="shared" ref="H241:H297" si="56">SUM(K241:P241)</f>
        <v>0</v>
      </c>
      <c r="I241" s="148">
        <v>0</v>
      </c>
      <c r="J241" s="148"/>
      <c r="K241" s="53">
        <v>0</v>
      </c>
      <c r="L241" s="54">
        <v>0</v>
      </c>
      <c r="M241" s="55">
        <v>0</v>
      </c>
      <c r="N241" s="56">
        <v>0</v>
      </c>
      <c r="O241" s="57">
        <v>0</v>
      </c>
      <c r="P241" s="22">
        <v>0</v>
      </c>
      <c r="Q241" s="22"/>
    </row>
    <row r="242" spans="1:17" ht="200.25" customHeight="1" x14ac:dyDescent="0.25">
      <c r="A242" s="213"/>
      <c r="B242" s="209" t="s">
        <v>145</v>
      </c>
      <c r="C242" s="144" t="s">
        <v>196</v>
      </c>
      <c r="D242" s="87" t="s">
        <v>174</v>
      </c>
      <c r="E242" s="139" t="s">
        <v>34</v>
      </c>
      <c r="F242" s="118" t="s">
        <v>296</v>
      </c>
      <c r="G242" s="134" t="s">
        <v>13</v>
      </c>
      <c r="H242" s="134" t="s">
        <v>13</v>
      </c>
      <c r="I242" s="144" t="s">
        <v>13</v>
      </c>
      <c r="J242" s="144"/>
      <c r="K242" s="53"/>
      <c r="L242" s="54"/>
      <c r="M242" s="55"/>
      <c r="N242" s="56"/>
      <c r="O242" s="57"/>
      <c r="P242" s="22"/>
      <c r="Q242" s="22"/>
    </row>
    <row r="243" spans="1:17" ht="18.75" customHeight="1" x14ac:dyDescent="0.25">
      <c r="A243" s="388" t="s">
        <v>248</v>
      </c>
      <c r="B243" s="253" t="s">
        <v>35</v>
      </c>
      <c r="C243" s="238" t="s">
        <v>193</v>
      </c>
      <c r="D243" s="238" t="s">
        <v>176</v>
      </c>
      <c r="E243" s="256">
        <v>46387</v>
      </c>
      <c r="F243" s="256" t="s">
        <v>194</v>
      </c>
      <c r="G243" s="86" t="s">
        <v>9</v>
      </c>
      <c r="H243" s="110">
        <f>SUM(K243:Q243)</f>
        <v>293.5</v>
      </c>
      <c r="I243" s="146">
        <f>I244+I245+I246+I247</f>
        <v>154.19999999999999</v>
      </c>
      <c r="J243" s="146"/>
      <c r="K243" s="48">
        <f>K244+K245+K246+K247</f>
        <v>0</v>
      </c>
      <c r="L243" s="48">
        <f>L244+L245+L246+L247</f>
        <v>60</v>
      </c>
      <c r="M243" s="48">
        <f>M244+M245+M246+M247</f>
        <v>38.5</v>
      </c>
      <c r="N243" s="48">
        <f t="shared" si="49"/>
        <v>0</v>
      </c>
      <c r="O243" s="52">
        <f t="shared" si="50"/>
        <v>195</v>
      </c>
      <c r="P243" s="21">
        <f>SUM(P244:P247)</f>
        <v>0</v>
      </c>
      <c r="Q243" s="21">
        <f>Q246</f>
        <v>0</v>
      </c>
    </row>
    <row r="244" spans="1:17" ht="18.75" x14ac:dyDescent="0.25">
      <c r="A244" s="389"/>
      <c r="B244" s="254"/>
      <c r="C244" s="239"/>
      <c r="D244" s="239"/>
      <c r="E244" s="257"/>
      <c r="F244" s="257"/>
      <c r="G244" s="86" t="s">
        <v>180</v>
      </c>
      <c r="H244" s="99">
        <f t="shared" si="56"/>
        <v>0</v>
      </c>
      <c r="I244" s="148">
        <v>0</v>
      </c>
      <c r="J244" s="148"/>
      <c r="K244" s="53">
        <v>0</v>
      </c>
      <c r="L244" s="54">
        <v>0</v>
      </c>
      <c r="M244" s="55">
        <v>0</v>
      </c>
      <c r="N244" s="56">
        <v>0</v>
      </c>
      <c r="O244" s="57">
        <v>0</v>
      </c>
      <c r="P244" s="22">
        <v>0</v>
      </c>
      <c r="Q244" s="22"/>
    </row>
    <row r="245" spans="1:17" ht="27" customHeight="1" x14ac:dyDescent="0.25">
      <c r="A245" s="389"/>
      <c r="B245" s="254"/>
      <c r="C245" s="239"/>
      <c r="D245" s="239"/>
      <c r="E245" s="257"/>
      <c r="F245" s="257"/>
      <c r="G245" s="86" t="s">
        <v>10</v>
      </c>
      <c r="H245" s="99">
        <f t="shared" si="56"/>
        <v>0</v>
      </c>
      <c r="I245" s="148">
        <v>0</v>
      </c>
      <c r="J245" s="148"/>
      <c r="K245" s="53">
        <v>0</v>
      </c>
      <c r="L245" s="54">
        <v>0</v>
      </c>
      <c r="M245" s="55">
        <v>0</v>
      </c>
      <c r="N245" s="56">
        <v>0</v>
      </c>
      <c r="O245" s="57">
        <v>0</v>
      </c>
      <c r="P245" s="22">
        <v>0</v>
      </c>
      <c r="Q245" s="22"/>
    </row>
    <row r="246" spans="1:17" ht="24" customHeight="1" x14ac:dyDescent="0.25">
      <c r="A246" s="389"/>
      <c r="B246" s="254"/>
      <c r="C246" s="239"/>
      <c r="D246" s="239"/>
      <c r="E246" s="257"/>
      <c r="F246" s="257"/>
      <c r="G246" s="86" t="s">
        <v>11</v>
      </c>
      <c r="H246" s="99">
        <f>SUM(K246:Q246)</f>
        <v>293.5</v>
      </c>
      <c r="I246" s="148">
        <v>154.19999999999999</v>
      </c>
      <c r="J246" s="148"/>
      <c r="K246" s="70">
        <v>0</v>
      </c>
      <c r="L246" s="75">
        <v>60</v>
      </c>
      <c r="M246" s="76">
        <v>38.5</v>
      </c>
      <c r="N246" s="77">
        <v>0</v>
      </c>
      <c r="O246" s="78">
        <v>195</v>
      </c>
      <c r="P246" s="22">
        <v>0</v>
      </c>
      <c r="Q246" s="22">
        <v>0</v>
      </c>
    </row>
    <row r="247" spans="1:17" ht="177" customHeight="1" x14ac:dyDescent="0.25">
      <c r="A247" s="390"/>
      <c r="B247" s="255"/>
      <c r="C247" s="240"/>
      <c r="D247" s="240"/>
      <c r="E247" s="258"/>
      <c r="F247" s="258"/>
      <c r="G247" s="86" t="s">
        <v>12</v>
      </c>
      <c r="H247" s="99">
        <f t="shared" si="56"/>
        <v>0</v>
      </c>
      <c r="I247" s="148">
        <v>0</v>
      </c>
      <c r="J247" s="148"/>
      <c r="K247" s="53">
        <v>0</v>
      </c>
      <c r="L247" s="54">
        <v>0</v>
      </c>
      <c r="M247" s="55">
        <v>0</v>
      </c>
      <c r="N247" s="56">
        <v>0</v>
      </c>
      <c r="O247" s="57">
        <v>0</v>
      </c>
      <c r="P247" s="22">
        <v>0</v>
      </c>
      <c r="Q247" s="22"/>
    </row>
    <row r="248" spans="1:17" ht="274.5" customHeight="1" x14ac:dyDescent="0.25">
      <c r="A248" s="213"/>
      <c r="B248" s="209" t="s">
        <v>144</v>
      </c>
      <c r="C248" s="144" t="s">
        <v>196</v>
      </c>
      <c r="D248" s="87" t="s">
        <v>175</v>
      </c>
      <c r="E248" s="139" t="s">
        <v>36</v>
      </c>
      <c r="F248" s="118" t="s">
        <v>301</v>
      </c>
      <c r="G248" s="134" t="s">
        <v>13</v>
      </c>
      <c r="H248" s="134" t="s">
        <v>13</v>
      </c>
      <c r="I248" s="144" t="s">
        <v>13</v>
      </c>
      <c r="J248" s="144"/>
      <c r="K248" s="53">
        <v>0</v>
      </c>
      <c r="L248" s="54">
        <v>0</v>
      </c>
      <c r="M248" s="55">
        <v>0</v>
      </c>
      <c r="N248" s="56">
        <v>0</v>
      </c>
      <c r="O248" s="57">
        <v>0</v>
      </c>
      <c r="P248" s="22">
        <v>0</v>
      </c>
      <c r="Q248" s="22"/>
    </row>
    <row r="249" spans="1:17" ht="18.75" customHeight="1" x14ac:dyDescent="0.25">
      <c r="A249" s="388" t="s">
        <v>249</v>
      </c>
      <c r="B249" s="345" t="s">
        <v>53</v>
      </c>
      <c r="C249" s="229" t="s">
        <v>193</v>
      </c>
      <c r="D249" s="398" t="s">
        <v>179</v>
      </c>
      <c r="E249" s="256">
        <v>46387</v>
      </c>
      <c r="F249" s="256" t="s">
        <v>194</v>
      </c>
      <c r="G249" s="86" t="s">
        <v>9</v>
      </c>
      <c r="H249" s="110">
        <f t="shared" si="56"/>
        <v>743</v>
      </c>
      <c r="I249" s="146">
        <f>I250+I251+I252+I253</f>
        <v>245.3</v>
      </c>
      <c r="J249" s="146"/>
      <c r="K249" s="48">
        <f>K250+K251+K252+K253</f>
        <v>0</v>
      </c>
      <c r="L249" s="48">
        <f>L250+L251+L252+L253</f>
        <v>41.1</v>
      </c>
      <c r="M249" s="48">
        <f>M250+M251+M252+M253</f>
        <v>0</v>
      </c>
      <c r="N249" s="48">
        <f t="shared" ref="N249:N302" si="57">SUM(N250:N253)</f>
        <v>0</v>
      </c>
      <c r="O249" s="52">
        <f t="shared" ref="O249:O302" si="58">SUM(O250:O253)</f>
        <v>701.9</v>
      </c>
      <c r="P249" s="21">
        <f>SUM(P250:P253)</f>
        <v>0</v>
      </c>
      <c r="Q249" s="21"/>
    </row>
    <row r="250" spans="1:17" ht="18.75" x14ac:dyDescent="0.25">
      <c r="A250" s="389"/>
      <c r="B250" s="346"/>
      <c r="C250" s="230"/>
      <c r="D250" s="399"/>
      <c r="E250" s="257"/>
      <c r="F250" s="257"/>
      <c r="G250" s="86" t="s">
        <v>180</v>
      </c>
      <c r="H250" s="99">
        <f t="shared" si="56"/>
        <v>0</v>
      </c>
      <c r="I250" s="148">
        <v>0</v>
      </c>
      <c r="J250" s="148"/>
      <c r="K250" s="53">
        <v>0</v>
      </c>
      <c r="L250" s="54">
        <v>0</v>
      </c>
      <c r="M250" s="55">
        <v>0</v>
      </c>
      <c r="N250" s="56">
        <v>0</v>
      </c>
      <c r="O250" s="57">
        <v>0</v>
      </c>
      <c r="P250" s="22">
        <v>0</v>
      </c>
      <c r="Q250" s="22"/>
    </row>
    <row r="251" spans="1:17" ht="18.75" x14ac:dyDescent="0.25">
      <c r="A251" s="389"/>
      <c r="B251" s="346"/>
      <c r="C251" s="230"/>
      <c r="D251" s="399"/>
      <c r="E251" s="257"/>
      <c r="F251" s="257"/>
      <c r="G251" s="86" t="s">
        <v>10</v>
      </c>
      <c r="H251" s="99">
        <f t="shared" si="56"/>
        <v>0</v>
      </c>
      <c r="I251" s="148">
        <v>0</v>
      </c>
      <c r="J251" s="148"/>
      <c r="K251" s="53">
        <v>0</v>
      </c>
      <c r="L251" s="54">
        <v>0</v>
      </c>
      <c r="M251" s="55">
        <v>0</v>
      </c>
      <c r="N251" s="56">
        <v>0</v>
      </c>
      <c r="O251" s="57">
        <v>0</v>
      </c>
      <c r="P251" s="22">
        <v>0</v>
      </c>
      <c r="Q251" s="22"/>
    </row>
    <row r="252" spans="1:17" ht="18.75" x14ac:dyDescent="0.25">
      <c r="A252" s="389"/>
      <c r="B252" s="346"/>
      <c r="C252" s="230"/>
      <c r="D252" s="399"/>
      <c r="E252" s="257"/>
      <c r="F252" s="257"/>
      <c r="G252" s="86" t="s">
        <v>11</v>
      </c>
      <c r="H252" s="99">
        <f t="shared" si="56"/>
        <v>743</v>
      </c>
      <c r="I252" s="148">
        <v>245.3</v>
      </c>
      <c r="J252" s="148"/>
      <c r="K252" s="70">
        <v>0</v>
      </c>
      <c r="L252" s="75">
        <v>41.1</v>
      </c>
      <c r="M252" s="76">
        <v>0</v>
      </c>
      <c r="N252" s="77">
        <v>0</v>
      </c>
      <c r="O252" s="78">
        <v>701.9</v>
      </c>
      <c r="P252" s="22">
        <v>0</v>
      </c>
      <c r="Q252" s="22"/>
    </row>
    <row r="253" spans="1:17" ht="40.5" customHeight="1" x14ac:dyDescent="0.25">
      <c r="A253" s="390"/>
      <c r="B253" s="347"/>
      <c r="C253" s="231"/>
      <c r="D253" s="400"/>
      <c r="E253" s="258"/>
      <c r="F253" s="258"/>
      <c r="G253" s="86" t="s">
        <v>12</v>
      </c>
      <c r="H253" s="99">
        <f t="shared" si="56"/>
        <v>0</v>
      </c>
      <c r="I253" s="148">
        <v>0</v>
      </c>
      <c r="J253" s="148"/>
      <c r="K253" s="53">
        <v>0</v>
      </c>
      <c r="L253" s="54">
        <v>0</v>
      </c>
      <c r="M253" s="55">
        <v>0</v>
      </c>
      <c r="N253" s="56">
        <v>0</v>
      </c>
      <c r="O253" s="57">
        <v>0</v>
      </c>
      <c r="P253" s="22">
        <v>0</v>
      </c>
      <c r="Q253" s="22"/>
    </row>
    <row r="254" spans="1:17" ht="150.75" customHeight="1" x14ac:dyDescent="0.25">
      <c r="A254" s="213"/>
      <c r="B254" s="210" t="s">
        <v>109</v>
      </c>
      <c r="C254" s="84" t="s">
        <v>193</v>
      </c>
      <c r="D254" s="132" t="s">
        <v>178</v>
      </c>
      <c r="E254" s="139">
        <v>46387</v>
      </c>
      <c r="F254" s="118" t="s">
        <v>284</v>
      </c>
      <c r="G254" s="172" t="s">
        <v>13</v>
      </c>
      <c r="H254" s="172" t="s">
        <v>13</v>
      </c>
      <c r="I254" s="144" t="s">
        <v>13</v>
      </c>
      <c r="J254" s="144"/>
      <c r="K254" s="53">
        <v>0</v>
      </c>
      <c r="L254" s="54">
        <v>0</v>
      </c>
      <c r="M254" s="55">
        <v>0</v>
      </c>
      <c r="N254" s="56">
        <v>0</v>
      </c>
      <c r="O254" s="57">
        <v>0</v>
      </c>
      <c r="P254" s="22">
        <v>0</v>
      </c>
      <c r="Q254" s="22"/>
    </row>
    <row r="255" spans="1:17" ht="18.75" x14ac:dyDescent="0.25">
      <c r="A255" s="388" t="s">
        <v>250</v>
      </c>
      <c r="B255" s="360" t="s">
        <v>37</v>
      </c>
      <c r="C255" s="247" t="s">
        <v>13</v>
      </c>
      <c r="D255" s="247" t="s">
        <v>164</v>
      </c>
      <c r="E255" s="262">
        <v>46387</v>
      </c>
      <c r="F255" s="262" t="s">
        <v>13</v>
      </c>
      <c r="G255" s="58" t="s">
        <v>9</v>
      </c>
      <c r="H255" s="110">
        <f t="shared" si="56"/>
        <v>540.20000000000005</v>
      </c>
      <c r="I255" s="146">
        <f>I256+I257+I258+I259</f>
        <v>199.7</v>
      </c>
      <c r="J255" s="146"/>
      <c r="K255" s="48">
        <f>K256+K257+K258+K259</f>
        <v>67.400000000000006</v>
      </c>
      <c r="L255" s="48">
        <f>L256+L257+L258+L259</f>
        <v>472.8</v>
      </c>
      <c r="M255" s="48">
        <f>M256+M257+M258+M259</f>
        <v>0</v>
      </c>
      <c r="N255" s="48">
        <f t="shared" si="57"/>
        <v>0</v>
      </c>
      <c r="O255" s="52">
        <f t="shared" si="58"/>
        <v>0</v>
      </c>
      <c r="P255" s="21">
        <f>SUM(P256:P259)</f>
        <v>0</v>
      </c>
      <c r="Q255" s="21"/>
    </row>
    <row r="256" spans="1:17" ht="18.75" x14ac:dyDescent="0.25">
      <c r="A256" s="389"/>
      <c r="B256" s="361"/>
      <c r="C256" s="248"/>
      <c r="D256" s="248"/>
      <c r="E256" s="263"/>
      <c r="F256" s="263"/>
      <c r="G256" s="58" t="s">
        <v>180</v>
      </c>
      <c r="H256" s="111">
        <f t="shared" si="56"/>
        <v>0</v>
      </c>
      <c r="I256" s="149">
        <f>I261</f>
        <v>0</v>
      </c>
      <c r="J256" s="149"/>
      <c r="K256" s="53">
        <v>0</v>
      </c>
      <c r="L256" s="54">
        <v>0</v>
      </c>
      <c r="M256" s="55">
        <v>0</v>
      </c>
      <c r="N256" s="56">
        <v>0</v>
      </c>
      <c r="O256" s="57">
        <v>0</v>
      </c>
      <c r="P256" s="22">
        <v>0</v>
      </c>
      <c r="Q256" s="22"/>
    </row>
    <row r="257" spans="1:17" ht="18.75" x14ac:dyDescent="0.25">
      <c r="A257" s="389"/>
      <c r="B257" s="361"/>
      <c r="C257" s="248"/>
      <c r="D257" s="248"/>
      <c r="E257" s="263"/>
      <c r="F257" s="263"/>
      <c r="G257" s="58" t="s">
        <v>10</v>
      </c>
      <c r="H257" s="111">
        <f t="shared" si="56"/>
        <v>0</v>
      </c>
      <c r="I257" s="149">
        <f t="shared" ref="I257:I259" si="59">I262</f>
        <v>0</v>
      </c>
      <c r="J257" s="149"/>
      <c r="K257" s="53">
        <v>0</v>
      </c>
      <c r="L257" s="54">
        <v>0</v>
      </c>
      <c r="M257" s="55">
        <v>0</v>
      </c>
      <c r="N257" s="56">
        <v>0</v>
      </c>
      <c r="O257" s="57">
        <v>0</v>
      </c>
      <c r="P257" s="22">
        <v>0</v>
      </c>
      <c r="Q257" s="22"/>
    </row>
    <row r="258" spans="1:17" ht="18.75" x14ac:dyDescent="0.25">
      <c r="A258" s="389"/>
      <c r="B258" s="361"/>
      <c r="C258" s="248"/>
      <c r="D258" s="248"/>
      <c r="E258" s="263"/>
      <c r="F258" s="263"/>
      <c r="G258" s="58" t="s">
        <v>11</v>
      </c>
      <c r="H258" s="111">
        <f t="shared" si="56"/>
        <v>540.20000000000005</v>
      </c>
      <c r="I258" s="149">
        <f t="shared" si="59"/>
        <v>199.7</v>
      </c>
      <c r="J258" s="149"/>
      <c r="K258" s="53">
        <f>K263</f>
        <v>67.400000000000006</v>
      </c>
      <c r="L258" s="75">
        <f>L263</f>
        <v>472.8</v>
      </c>
      <c r="M258" s="76">
        <f>M263</f>
        <v>0</v>
      </c>
      <c r="N258" s="77">
        <v>0</v>
      </c>
      <c r="O258" s="78">
        <v>0</v>
      </c>
      <c r="P258" s="22">
        <v>0</v>
      </c>
      <c r="Q258" s="22"/>
    </row>
    <row r="259" spans="1:17" ht="60.75" customHeight="1" x14ac:dyDescent="0.25">
      <c r="A259" s="390"/>
      <c r="B259" s="362"/>
      <c r="C259" s="249"/>
      <c r="D259" s="249"/>
      <c r="E259" s="264"/>
      <c r="F259" s="264"/>
      <c r="G259" s="58" t="s">
        <v>12</v>
      </c>
      <c r="H259" s="111">
        <f t="shared" si="56"/>
        <v>0</v>
      </c>
      <c r="I259" s="149">
        <f t="shared" si="59"/>
        <v>0</v>
      </c>
      <c r="J259" s="149"/>
      <c r="K259" s="53">
        <v>0</v>
      </c>
      <c r="L259" s="54">
        <v>0</v>
      </c>
      <c r="M259" s="55">
        <v>0</v>
      </c>
      <c r="N259" s="56">
        <v>0</v>
      </c>
      <c r="O259" s="57">
        <v>0</v>
      </c>
      <c r="P259" s="22">
        <v>0</v>
      </c>
      <c r="Q259" s="22"/>
    </row>
    <row r="260" spans="1:17" ht="18.75" customHeight="1" x14ac:dyDescent="0.25">
      <c r="A260" s="388" t="s">
        <v>251</v>
      </c>
      <c r="B260" s="253" t="s">
        <v>38</v>
      </c>
      <c r="C260" s="238" t="s">
        <v>193</v>
      </c>
      <c r="D260" s="238" t="s">
        <v>162</v>
      </c>
      <c r="E260" s="256">
        <v>46387</v>
      </c>
      <c r="F260" s="256" t="s">
        <v>194</v>
      </c>
      <c r="G260" s="66" t="s">
        <v>9</v>
      </c>
      <c r="H260" s="110">
        <f t="shared" si="56"/>
        <v>540.20000000000005</v>
      </c>
      <c r="I260" s="146">
        <f>I261+I262+I263</f>
        <v>199.7</v>
      </c>
      <c r="J260" s="146"/>
      <c r="K260" s="48">
        <f>K261+K262+K263+K264</f>
        <v>67.400000000000006</v>
      </c>
      <c r="L260" s="48">
        <f>L261+L262+L263+L264</f>
        <v>472.8</v>
      </c>
      <c r="M260" s="48">
        <f>M261+M262+M263+M264</f>
        <v>0</v>
      </c>
      <c r="N260" s="48">
        <f t="shared" si="57"/>
        <v>0</v>
      </c>
      <c r="O260" s="52">
        <f t="shared" si="58"/>
        <v>0</v>
      </c>
      <c r="P260" s="21">
        <f>SUM(P261:P264)</f>
        <v>0</v>
      </c>
      <c r="Q260" s="21"/>
    </row>
    <row r="261" spans="1:17" ht="18.75" x14ac:dyDescent="0.25">
      <c r="A261" s="389"/>
      <c r="B261" s="254"/>
      <c r="C261" s="239"/>
      <c r="D261" s="239"/>
      <c r="E261" s="257"/>
      <c r="F261" s="257"/>
      <c r="G261" s="66" t="s">
        <v>180</v>
      </c>
      <c r="H261" s="99">
        <f t="shared" si="56"/>
        <v>0</v>
      </c>
      <c r="I261" s="148">
        <v>0</v>
      </c>
      <c r="J261" s="148"/>
      <c r="K261" s="53">
        <v>0</v>
      </c>
      <c r="L261" s="54">
        <v>0</v>
      </c>
      <c r="M261" s="55">
        <v>0</v>
      </c>
      <c r="N261" s="56">
        <v>0</v>
      </c>
      <c r="O261" s="57">
        <v>0</v>
      </c>
      <c r="P261" s="22">
        <v>0</v>
      </c>
      <c r="Q261" s="22"/>
    </row>
    <row r="262" spans="1:17" ht="18.75" x14ac:dyDescent="0.25">
      <c r="A262" s="389"/>
      <c r="B262" s="254"/>
      <c r="C262" s="239"/>
      <c r="D262" s="239"/>
      <c r="E262" s="257"/>
      <c r="F262" s="257"/>
      <c r="G262" s="66" t="s">
        <v>10</v>
      </c>
      <c r="H262" s="99">
        <f t="shared" si="56"/>
        <v>0</v>
      </c>
      <c r="I262" s="148">
        <v>0</v>
      </c>
      <c r="J262" s="148"/>
      <c r="K262" s="53">
        <v>0</v>
      </c>
      <c r="L262" s="54">
        <v>0</v>
      </c>
      <c r="M262" s="55">
        <v>0</v>
      </c>
      <c r="N262" s="56">
        <v>0</v>
      </c>
      <c r="O262" s="57">
        <v>0</v>
      </c>
      <c r="P262" s="22">
        <v>0</v>
      </c>
      <c r="Q262" s="22"/>
    </row>
    <row r="263" spans="1:17" ht="18.75" x14ac:dyDescent="0.25">
      <c r="A263" s="389"/>
      <c r="B263" s="254"/>
      <c r="C263" s="239"/>
      <c r="D263" s="239"/>
      <c r="E263" s="257"/>
      <c r="F263" s="257"/>
      <c r="G263" s="66" t="s">
        <v>11</v>
      </c>
      <c r="H263" s="99">
        <f t="shared" si="56"/>
        <v>540.20000000000005</v>
      </c>
      <c r="I263" s="148">
        <v>199.7</v>
      </c>
      <c r="J263" s="148"/>
      <c r="K263" s="53">
        <v>67.400000000000006</v>
      </c>
      <c r="L263" s="75">
        <v>472.8</v>
      </c>
      <c r="M263" s="76">
        <v>0</v>
      </c>
      <c r="N263" s="77">
        <v>0</v>
      </c>
      <c r="O263" s="78">
        <v>0</v>
      </c>
      <c r="P263" s="22">
        <v>0</v>
      </c>
      <c r="Q263" s="22"/>
    </row>
    <row r="264" spans="1:17" ht="151.5" customHeight="1" x14ac:dyDescent="0.25">
      <c r="A264" s="390"/>
      <c r="B264" s="255"/>
      <c r="C264" s="240"/>
      <c r="D264" s="240"/>
      <c r="E264" s="258"/>
      <c r="F264" s="258"/>
      <c r="G264" s="66" t="s">
        <v>12</v>
      </c>
      <c r="H264" s="99">
        <f t="shared" si="56"/>
        <v>0</v>
      </c>
      <c r="I264" s="148">
        <v>0</v>
      </c>
      <c r="J264" s="148"/>
      <c r="K264" s="53">
        <v>0</v>
      </c>
      <c r="L264" s="54">
        <v>0</v>
      </c>
      <c r="M264" s="55">
        <v>0</v>
      </c>
      <c r="N264" s="56">
        <v>0</v>
      </c>
      <c r="O264" s="57">
        <v>0</v>
      </c>
      <c r="P264" s="22">
        <v>0</v>
      </c>
      <c r="Q264" s="22"/>
    </row>
    <row r="265" spans="1:17" ht="101.25" customHeight="1" x14ac:dyDescent="0.25">
      <c r="A265" s="213"/>
      <c r="B265" s="209" t="s">
        <v>110</v>
      </c>
      <c r="C265" s="144" t="s">
        <v>193</v>
      </c>
      <c r="D265" s="119" t="s">
        <v>163</v>
      </c>
      <c r="E265" s="139">
        <v>46387</v>
      </c>
      <c r="F265" s="118" t="s">
        <v>194</v>
      </c>
      <c r="G265" s="134" t="s">
        <v>13</v>
      </c>
      <c r="H265" s="134" t="s">
        <v>13</v>
      </c>
      <c r="I265" s="144" t="s">
        <v>13</v>
      </c>
      <c r="J265" s="144"/>
      <c r="K265" s="88"/>
      <c r="L265" s="89"/>
      <c r="M265" s="90"/>
      <c r="N265" s="91"/>
      <c r="O265" s="92"/>
      <c r="P265" s="20"/>
      <c r="Q265" s="20"/>
    </row>
    <row r="266" spans="1:17" ht="86.25" customHeight="1" x14ac:dyDescent="0.25">
      <c r="A266" s="213"/>
      <c r="B266" s="209" t="s">
        <v>111</v>
      </c>
      <c r="C266" s="144" t="s">
        <v>193</v>
      </c>
      <c r="D266" s="42" t="s">
        <v>52</v>
      </c>
      <c r="E266" s="139">
        <v>46387</v>
      </c>
      <c r="F266" s="118" t="s">
        <v>279</v>
      </c>
      <c r="G266" s="134" t="s">
        <v>13</v>
      </c>
      <c r="H266" s="134" t="s">
        <v>13</v>
      </c>
      <c r="I266" s="144" t="s">
        <v>13</v>
      </c>
      <c r="J266" s="144"/>
      <c r="K266" s="93"/>
      <c r="L266" s="94"/>
      <c r="M266" s="95"/>
      <c r="N266" s="96"/>
      <c r="O266" s="97"/>
      <c r="P266" s="29"/>
      <c r="Q266" s="29"/>
    </row>
    <row r="267" spans="1:17" ht="143.25" customHeight="1" x14ac:dyDescent="0.25">
      <c r="A267" s="213"/>
      <c r="B267" s="209" t="s">
        <v>112</v>
      </c>
      <c r="C267" s="142" t="s">
        <v>193</v>
      </c>
      <c r="D267" s="103" t="s">
        <v>89</v>
      </c>
      <c r="E267" s="139">
        <v>46387</v>
      </c>
      <c r="F267" s="118" t="s">
        <v>280</v>
      </c>
      <c r="G267" s="134" t="s">
        <v>13</v>
      </c>
      <c r="H267" s="134" t="s">
        <v>13</v>
      </c>
      <c r="I267" s="144" t="s">
        <v>13</v>
      </c>
      <c r="J267" s="144"/>
      <c r="K267" s="88"/>
      <c r="L267" s="89"/>
      <c r="M267" s="90"/>
      <c r="N267" s="91"/>
      <c r="O267" s="92"/>
      <c r="P267" s="20"/>
      <c r="Q267" s="20"/>
    </row>
    <row r="268" spans="1:17" ht="18.75" x14ac:dyDescent="0.25">
      <c r="A268" s="388" t="s">
        <v>252</v>
      </c>
      <c r="B268" s="360" t="s">
        <v>39</v>
      </c>
      <c r="C268" s="247" t="s">
        <v>193</v>
      </c>
      <c r="D268" s="247" t="s">
        <v>165</v>
      </c>
      <c r="E268" s="262">
        <v>46387</v>
      </c>
      <c r="F268" s="265" t="s">
        <v>194</v>
      </c>
      <c r="G268" s="58" t="s">
        <v>9</v>
      </c>
      <c r="H268" s="110">
        <f t="shared" si="56"/>
        <v>0</v>
      </c>
      <c r="I268" s="146">
        <f>I269+I270+I271+I272</f>
        <v>0</v>
      </c>
      <c r="J268" s="146"/>
      <c r="K268" s="48">
        <f>K269+K270+K271+K272</f>
        <v>0</v>
      </c>
      <c r="L268" s="48">
        <f>L269+L270+L271+L272</f>
        <v>0</v>
      </c>
      <c r="M268" s="48">
        <f>M269+M270+M271+M272</f>
        <v>0</v>
      </c>
      <c r="N268" s="48">
        <f t="shared" si="57"/>
        <v>0</v>
      </c>
      <c r="O268" s="52">
        <f t="shared" si="58"/>
        <v>0</v>
      </c>
      <c r="P268" s="21">
        <f>SUM(P269:P272)</f>
        <v>0</v>
      </c>
      <c r="Q268" s="21"/>
    </row>
    <row r="269" spans="1:17" ht="18.75" x14ac:dyDescent="0.25">
      <c r="A269" s="389"/>
      <c r="B269" s="361"/>
      <c r="C269" s="248"/>
      <c r="D269" s="248"/>
      <c r="E269" s="263"/>
      <c r="F269" s="266"/>
      <c r="G269" s="58" t="s">
        <v>180</v>
      </c>
      <c r="H269" s="111">
        <f t="shared" si="56"/>
        <v>0</v>
      </c>
      <c r="I269" s="149">
        <f>I274</f>
        <v>0</v>
      </c>
      <c r="J269" s="149"/>
      <c r="K269" s="53">
        <v>0</v>
      </c>
      <c r="L269" s="54">
        <v>0</v>
      </c>
      <c r="M269" s="55">
        <v>0</v>
      </c>
      <c r="N269" s="56">
        <v>0</v>
      </c>
      <c r="O269" s="57">
        <v>0</v>
      </c>
      <c r="P269" s="22">
        <v>0</v>
      </c>
      <c r="Q269" s="22"/>
    </row>
    <row r="270" spans="1:17" ht="18.75" x14ac:dyDescent="0.25">
      <c r="A270" s="389"/>
      <c r="B270" s="361"/>
      <c r="C270" s="248"/>
      <c r="D270" s="248"/>
      <c r="E270" s="263"/>
      <c r="F270" s="266"/>
      <c r="G270" s="58" t="s">
        <v>10</v>
      </c>
      <c r="H270" s="111">
        <f t="shared" si="56"/>
        <v>0</v>
      </c>
      <c r="I270" s="149">
        <f t="shared" ref="I270:I272" si="60">I275</f>
        <v>0</v>
      </c>
      <c r="J270" s="149"/>
      <c r="K270" s="53">
        <v>0</v>
      </c>
      <c r="L270" s="54">
        <v>0</v>
      </c>
      <c r="M270" s="55">
        <v>0</v>
      </c>
      <c r="N270" s="56">
        <v>0</v>
      </c>
      <c r="O270" s="57">
        <v>0</v>
      </c>
      <c r="P270" s="22">
        <v>0</v>
      </c>
      <c r="Q270" s="22"/>
    </row>
    <row r="271" spans="1:17" ht="18.75" x14ac:dyDescent="0.25">
      <c r="A271" s="389"/>
      <c r="B271" s="361"/>
      <c r="C271" s="248"/>
      <c r="D271" s="248"/>
      <c r="E271" s="263"/>
      <c r="F271" s="266"/>
      <c r="G271" s="58" t="s">
        <v>11</v>
      </c>
      <c r="H271" s="111">
        <f t="shared" si="56"/>
        <v>0</v>
      </c>
      <c r="I271" s="149">
        <f t="shared" si="60"/>
        <v>0</v>
      </c>
      <c r="J271" s="149"/>
      <c r="K271" s="53">
        <f>K276</f>
        <v>0</v>
      </c>
      <c r="L271" s="75">
        <f>L276</f>
        <v>0</v>
      </c>
      <c r="M271" s="76">
        <v>0</v>
      </c>
      <c r="N271" s="77">
        <v>0</v>
      </c>
      <c r="O271" s="78">
        <v>0</v>
      </c>
      <c r="P271" s="22">
        <v>0</v>
      </c>
      <c r="Q271" s="22"/>
    </row>
    <row r="272" spans="1:17" ht="18.75" x14ac:dyDescent="0.25">
      <c r="A272" s="390"/>
      <c r="B272" s="362"/>
      <c r="C272" s="249"/>
      <c r="D272" s="249"/>
      <c r="E272" s="264"/>
      <c r="F272" s="267"/>
      <c r="G272" s="58" t="s">
        <v>12</v>
      </c>
      <c r="H272" s="111">
        <f t="shared" si="56"/>
        <v>0</v>
      </c>
      <c r="I272" s="149">
        <f t="shared" si="60"/>
        <v>0</v>
      </c>
      <c r="J272" s="149"/>
      <c r="K272" s="53">
        <v>0</v>
      </c>
      <c r="L272" s="54">
        <v>0</v>
      </c>
      <c r="M272" s="55">
        <v>0</v>
      </c>
      <c r="N272" s="56">
        <v>0</v>
      </c>
      <c r="O272" s="57">
        <v>0</v>
      </c>
      <c r="P272" s="22">
        <v>0</v>
      </c>
      <c r="Q272" s="22"/>
    </row>
    <row r="273" spans="1:17" ht="18.75" x14ac:dyDescent="0.25">
      <c r="A273" s="388" t="s">
        <v>253</v>
      </c>
      <c r="B273" s="253" t="s">
        <v>40</v>
      </c>
      <c r="C273" s="238" t="s">
        <v>193</v>
      </c>
      <c r="D273" s="238" t="s">
        <v>85</v>
      </c>
      <c r="E273" s="256">
        <v>46387</v>
      </c>
      <c r="F273" s="256" t="s">
        <v>194</v>
      </c>
      <c r="G273" s="66" t="s">
        <v>9</v>
      </c>
      <c r="H273" s="110">
        <f t="shared" si="56"/>
        <v>0</v>
      </c>
      <c r="I273" s="146">
        <f>I274+I275+I276+I277</f>
        <v>0</v>
      </c>
      <c r="J273" s="146"/>
      <c r="K273" s="48">
        <f>K274+K275+K276+K277</f>
        <v>0</v>
      </c>
      <c r="L273" s="48">
        <f>L274+L275+L276+L277</f>
        <v>0</v>
      </c>
      <c r="M273" s="48">
        <f>M274+M275+M276+M277</f>
        <v>0</v>
      </c>
      <c r="N273" s="48">
        <f t="shared" si="57"/>
        <v>0</v>
      </c>
      <c r="O273" s="52">
        <f t="shared" si="58"/>
        <v>0</v>
      </c>
      <c r="P273" s="21">
        <f>SUM(P274:P277)</f>
        <v>0</v>
      </c>
      <c r="Q273" s="21"/>
    </row>
    <row r="274" spans="1:17" ht="18.75" x14ac:dyDescent="0.25">
      <c r="A274" s="389"/>
      <c r="B274" s="254"/>
      <c r="C274" s="239"/>
      <c r="D274" s="239"/>
      <c r="E274" s="257"/>
      <c r="F274" s="257"/>
      <c r="G274" s="66" t="s">
        <v>180</v>
      </c>
      <c r="H274" s="99">
        <f t="shared" si="56"/>
        <v>0</v>
      </c>
      <c r="I274" s="148">
        <v>0</v>
      </c>
      <c r="J274" s="148"/>
      <c r="K274" s="53">
        <v>0</v>
      </c>
      <c r="L274" s="54">
        <v>0</v>
      </c>
      <c r="M274" s="55">
        <v>0</v>
      </c>
      <c r="N274" s="56">
        <v>0</v>
      </c>
      <c r="O274" s="57">
        <v>0</v>
      </c>
      <c r="P274" s="22">
        <v>0</v>
      </c>
      <c r="Q274" s="22"/>
    </row>
    <row r="275" spans="1:17" ht="18.75" x14ac:dyDescent="0.25">
      <c r="A275" s="389"/>
      <c r="B275" s="254"/>
      <c r="C275" s="239"/>
      <c r="D275" s="239"/>
      <c r="E275" s="257"/>
      <c r="F275" s="257"/>
      <c r="G275" s="66" t="s">
        <v>10</v>
      </c>
      <c r="H275" s="99">
        <f t="shared" si="56"/>
        <v>0</v>
      </c>
      <c r="I275" s="148">
        <v>0</v>
      </c>
      <c r="J275" s="148"/>
      <c r="K275" s="53">
        <v>0</v>
      </c>
      <c r="L275" s="54">
        <v>0</v>
      </c>
      <c r="M275" s="55">
        <v>0</v>
      </c>
      <c r="N275" s="56">
        <v>0</v>
      </c>
      <c r="O275" s="57">
        <v>0</v>
      </c>
      <c r="P275" s="22">
        <v>0</v>
      </c>
      <c r="Q275" s="22"/>
    </row>
    <row r="276" spans="1:17" ht="18.75" x14ac:dyDescent="0.25">
      <c r="A276" s="389"/>
      <c r="B276" s="254"/>
      <c r="C276" s="239"/>
      <c r="D276" s="239"/>
      <c r="E276" s="257"/>
      <c r="F276" s="257"/>
      <c r="G276" s="66" t="s">
        <v>11</v>
      </c>
      <c r="H276" s="99">
        <f t="shared" si="56"/>
        <v>0</v>
      </c>
      <c r="I276" s="148">
        <v>0</v>
      </c>
      <c r="J276" s="148"/>
      <c r="K276" s="53">
        <v>0</v>
      </c>
      <c r="L276" s="75">
        <v>0</v>
      </c>
      <c r="M276" s="76">
        <v>0</v>
      </c>
      <c r="N276" s="77">
        <v>0</v>
      </c>
      <c r="O276" s="78">
        <v>0</v>
      </c>
      <c r="P276" s="22">
        <v>0</v>
      </c>
      <c r="Q276" s="22"/>
    </row>
    <row r="277" spans="1:17" ht="84" customHeight="1" x14ac:dyDescent="0.25">
      <c r="A277" s="390"/>
      <c r="B277" s="255"/>
      <c r="C277" s="240"/>
      <c r="D277" s="240"/>
      <c r="E277" s="258"/>
      <c r="F277" s="258"/>
      <c r="G277" s="66" t="s">
        <v>12</v>
      </c>
      <c r="H277" s="99">
        <f t="shared" si="56"/>
        <v>0</v>
      </c>
      <c r="I277" s="148">
        <v>0</v>
      </c>
      <c r="J277" s="148"/>
      <c r="K277" s="53">
        <v>0</v>
      </c>
      <c r="L277" s="54">
        <v>0</v>
      </c>
      <c r="M277" s="55">
        <v>0</v>
      </c>
      <c r="N277" s="56">
        <v>0</v>
      </c>
      <c r="O277" s="57">
        <v>0</v>
      </c>
      <c r="P277" s="22">
        <v>0</v>
      </c>
      <c r="Q277" s="22"/>
    </row>
    <row r="278" spans="1:17" ht="154.5" customHeight="1" x14ac:dyDescent="0.25">
      <c r="A278" s="213"/>
      <c r="B278" s="209" t="s">
        <v>146</v>
      </c>
      <c r="C278" s="144" t="s">
        <v>193</v>
      </c>
      <c r="D278" s="104" t="s">
        <v>89</v>
      </c>
      <c r="E278" s="139" t="s">
        <v>36</v>
      </c>
      <c r="F278" s="141" t="s">
        <v>194</v>
      </c>
      <c r="G278" s="134" t="s">
        <v>13</v>
      </c>
      <c r="H278" s="134" t="s">
        <v>13</v>
      </c>
      <c r="I278" s="144" t="s">
        <v>13</v>
      </c>
      <c r="J278" s="144"/>
      <c r="K278" s="88" t="s">
        <v>13</v>
      </c>
      <c r="L278" s="89" t="s">
        <v>13</v>
      </c>
      <c r="M278" s="90" t="s">
        <v>13</v>
      </c>
      <c r="N278" s="91">
        <v>0</v>
      </c>
      <c r="O278" s="92">
        <v>0</v>
      </c>
      <c r="P278" s="20">
        <v>0</v>
      </c>
      <c r="Q278" s="20"/>
    </row>
    <row r="279" spans="1:17" ht="18.75" customHeight="1" x14ac:dyDescent="0.25">
      <c r="A279" s="268" t="s">
        <v>41</v>
      </c>
      <c r="B279" s="269"/>
      <c r="C279" s="269"/>
      <c r="D279" s="269"/>
      <c r="E279" s="269"/>
      <c r="F279" s="269"/>
      <c r="G279" s="269"/>
      <c r="H279" s="269"/>
      <c r="I279" s="270"/>
      <c r="J279" s="181"/>
      <c r="K279" s="48">
        <f>K280+K281+K282+K283</f>
        <v>103897.29999999999</v>
      </c>
      <c r="L279" s="48">
        <f>L280+L281+L282+L283</f>
        <v>4116.8999999999996</v>
      </c>
      <c r="M279" s="48">
        <f>M280+M281+M282+M283</f>
        <v>0</v>
      </c>
      <c r="N279" s="48">
        <f t="shared" si="57"/>
        <v>147005.5</v>
      </c>
      <c r="O279" s="52">
        <f t="shared" si="58"/>
        <v>0</v>
      </c>
      <c r="P279" s="21">
        <f>SUM(P280:P283)</f>
        <v>0</v>
      </c>
      <c r="Q279" s="21"/>
    </row>
    <row r="280" spans="1:17" ht="2.25" customHeight="1" x14ac:dyDescent="0.25">
      <c r="A280" s="271"/>
      <c r="B280" s="272"/>
      <c r="C280" s="272"/>
      <c r="D280" s="272"/>
      <c r="E280" s="272"/>
      <c r="F280" s="272"/>
      <c r="G280" s="272"/>
      <c r="H280" s="272"/>
      <c r="I280" s="273"/>
      <c r="J280" s="182"/>
      <c r="K280" s="53">
        <f>K285+K310+K298+K331+K349</f>
        <v>0</v>
      </c>
      <c r="L280" s="54">
        <v>0</v>
      </c>
      <c r="M280" s="55">
        <v>0</v>
      </c>
      <c r="N280" s="56">
        <f>N310</f>
        <v>84146.6</v>
      </c>
      <c r="O280" s="57">
        <v>0</v>
      </c>
      <c r="P280" s="22">
        <v>0</v>
      </c>
      <c r="Q280" s="22"/>
    </row>
    <row r="281" spans="1:17" ht="3.75" customHeight="1" x14ac:dyDescent="0.25">
      <c r="A281" s="271"/>
      <c r="B281" s="272"/>
      <c r="C281" s="272"/>
      <c r="D281" s="272"/>
      <c r="E281" s="272"/>
      <c r="F281" s="272"/>
      <c r="G281" s="272"/>
      <c r="H281" s="272"/>
      <c r="I281" s="273"/>
      <c r="J281" s="182"/>
      <c r="K281" s="53">
        <f>K286+K311+K299+K332+K350</f>
        <v>59762.6</v>
      </c>
      <c r="L281" s="54">
        <v>0</v>
      </c>
      <c r="M281" s="55">
        <v>0</v>
      </c>
      <c r="N281" s="56">
        <f>N311</f>
        <v>48849.4</v>
      </c>
      <c r="O281" s="57">
        <v>0</v>
      </c>
      <c r="P281" s="22">
        <v>0</v>
      </c>
      <c r="Q281" s="22"/>
    </row>
    <row r="282" spans="1:17" ht="18.75" hidden="1" customHeight="1" x14ac:dyDescent="0.25">
      <c r="A282" s="271"/>
      <c r="B282" s="272"/>
      <c r="C282" s="272"/>
      <c r="D282" s="272"/>
      <c r="E282" s="272"/>
      <c r="F282" s="272"/>
      <c r="G282" s="272"/>
      <c r="H282" s="272"/>
      <c r="I282" s="273"/>
      <c r="J282" s="182"/>
      <c r="K282" s="53">
        <f>K287+K312+K300+K333+K351</f>
        <v>44134.7</v>
      </c>
      <c r="L282" s="75">
        <f>L300+L333+L351</f>
        <v>4116.8999999999996</v>
      </c>
      <c r="M282" s="76">
        <v>0</v>
      </c>
      <c r="N282" s="56">
        <f>N312</f>
        <v>14009.5</v>
      </c>
      <c r="O282" s="78">
        <v>0</v>
      </c>
      <c r="P282" s="22">
        <v>0</v>
      </c>
      <c r="Q282" s="22"/>
    </row>
    <row r="283" spans="1:17" ht="18.75" x14ac:dyDescent="0.25">
      <c r="A283" s="274"/>
      <c r="B283" s="275"/>
      <c r="C283" s="275"/>
      <c r="D283" s="275"/>
      <c r="E283" s="275"/>
      <c r="F283" s="275"/>
      <c r="G283" s="275"/>
      <c r="H283" s="275"/>
      <c r="I283" s="276"/>
      <c r="J283" s="183"/>
      <c r="K283" s="53">
        <f>K288+K313+K301+K334+K352</f>
        <v>0</v>
      </c>
      <c r="L283" s="54">
        <v>0</v>
      </c>
      <c r="M283" s="55">
        <v>0</v>
      </c>
      <c r="N283" s="56">
        <v>0</v>
      </c>
      <c r="O283" s="57">
        <v>0</v>
      </c>
      <c r="P283" s="22">
        <v>0</v>
      </c>
      <c r="Q283" s="22"/>
    </row>
    <row r="284" spans="1:17" ht="18.75" customHeight="1" x14ac:dyDescent="0.25">
      <c r="A284" s="388">
        <v>17</v>
      </c>
      <c r="B284" s="259" t="s">
        <v>42</v>
      </c>
      <c r="C284" s="235" t="s">
        <v>13</v>
      </c>
      <c r="D284" s="260" t="s">
        <v>94</v>
      </c>
      <c r="E284" s="252">
        <v>46387</v>
      </c>
      <c r="F284" s="252" t="s">
        <v>13</v>
      </c>
      <c r="G284" s="66" t="s">
        <v>9</v>
      </c>
      <c r="H284" s="110">
        <f t="shared" si="56"/>
        <v>59762.6</v>
      </c>
      <c r="I284" s="146">
        <f>I285+I286+I287+I288</f>
        <v>45932.5</v>
      </c>
      <c r="J284" s="146"/>
      <c r="K284" s="48">
        <f>K285+K286+K287+K288</f>
        <v>59762.6</v>
      </c>
      <c r="L284" s="48">
        <f>L285+L286+L287+L288</f>
        <v>0</v>
      </c>
      <c r="M284" s="48">
        <f>M285+M286+M287+M288</f>
        <v>0</v>
      </c>
      <c r="N284" s="48">
        <f t="shared" si="57"/>
        <v>0</v>
      </c>
      <c r="O284" s="52">
        <f t="shared" si="58"/>
        <v>0</v>
      </c>
      <c r="P284" s="21">
        <f>SUM(P285:P288)</f>
        <v>0</v>
      </c>
      <c r="Q284" s="21"/>
    </row>
    <row r="285" spans="1:17" ht="18.75" x14ac:dyDescent="0.25">
      <c r="A285" s="389"/>
      <c r="B285" s="259"/>
      <c r="C285" s="236"/>
      <c r="D285" s="260"/>
      <c r="E285" s="252"/>
      <c r="F285" s="252"/>
      <c r="G285" s="66" t="s">
        <v>180</v>
      </c>
      <c r="H285" s="111">
        <f t="shared" si="56"/>
        <v>0</v>
      </c>
      <c r="I285" s="149">
        <f>I290</f>
        <v>0</v>
      </c>
      <c r="J285" s="149"/>
      <c r="K285" s="53">
        <v>0</v>
      </c>
      <c r="L285" s="54">
        <v>0</v>
      </c>
      <c r="M285" s="55">
        <v>0</v>
      </c>
      <c r="N285" s="56">
        <v>0</v>
      </c>
      <c r="O285" s="57">
        <v>0</v>
      </c>
      <c r="P285" s="22">
        <v>0</v>
      </c>
      <c r="Q285" s="22"/>
    </row>
    <row r="286" spans="1:17" ht="18.75" x14ac:dyDescent="0.25">
      <c r="A286" s="389"/>
      <c r="B286" s="259"/>
      <c r="C286" s="236"/>
      <c r="D286" s="260"/>
      <c r="E286" s="252"/>
      <c r="F286" s="252"/>
      <c r="G286" s="66" t="s">
        <v>10</v>
      </c>
      <c r="H286" s="111">
        <f t="shared" si="56"/>
        <v>59762.6</v>
      </c>
      <c r="I286" s="149">
        <f t="shared" ref="I286:I288" si="61">I291</f>
        <v>45932.5</v>
      </c>
      <c r="J286" s="149"/>
      <c r="K286" s="53">
        <f>K291</f>
        <v>59762.6</v>
      </c>
      <c r="L286" s="54">
        <v>0</v>
      </c>
      <c r="M286" s="55">
        <v>0</v>
      </c>
      <c r="N286" s="56">
        <v>0</v>
      </c>
      <c r="O286" s="57">
        <v>0</v>
      </c>
      <c r="P286" s="22">
        <v>0</v>
      </c>
      <c r="Q286" s="22"/>
    </row>
    <row r="287" spans="1:17" ht="18.75" x14ac:dyDescent="0.25">
      <c r="A287" s="389"/>
      <c r="B287" s="259"/>
      <c r="C287" s="236"/>
      <c r="D287" s="260"/>
      <c r="E287" s="252"/>
      <c r="F287" s="252"/>
      <c r="G287" s="66" t="s">
        <v>11</v>
      </c>
      <c r="H287" s="111">
        <f t="shared" si="56"/>
        <v>0</v>
      </c>
      <c r="I287" s="149">
        <f t="shared" si="61"/>
        <v>0</v>
      </c>
      <c r="J287" s="149"/>
      <c r="K287" s="53">
        <v>0</v>
      </c>
      <c r="L287" s="75">
        <v>0</v>
      </c>
      <c r="M287" s="76">
        <v>0</v>
      </c>
      <c r="N287" s="77">
        <v>0</v>
      </c>
      <c r="O287" s="78">
        <v>0</v>
      </c>
      <c r="P287" s="22">
        <v>0</v>
      </c>
      <c r="Q287" s="22"/>
    </row>
    <row r="288" spans="1:17" ht="18.75" x14ac:dyDescent="0.25">
      <c r="A288" s="390"/>
      <c r="B288" s="259"/>
      <c r="C288" s="237"/>
      <c r="D288" s="260"/>
      <c r="E288" s="252"/>
      <c r="F288" s="252"/>
      <c r="G288" s="66" t="s">
        <v>12</v>
      </c>
      <c r="H288" s="111">
        <f t="shared" si="56"/>
        <v>0</v>
      </c>
      <c r="I288" s="149">
        <f t="shared" si="61"/>
        <v>0</v>
      </c>
      <c r="J288" s="149"/>
      <c r="K288" s="53">
        <v>0</v>
      </c>
      <c r="L288" s="54">
        <v>0</v>
      </c>
      <c r="M288" s="55">
        <v>0</v>
      </c>
      <c r="N288" s="56">
        <v>0</v>
      </c>
      <c r="O288" s="57">
        <v>0</v>
      </c>
      <c r="P288" s="22">
        <v>0</v>
      </c>
      <c r="Q288" s="22"/>
    </row>
    <row r="289" spans="1:17" ht="18.75" customHeight="1" x14ac:dyDescent="0.25">
      <c r="A289" s="388" t="s">
        <v>254</v>
      </c>
      <c r="B289" s="261" t="s">
        <v>43</v>
      </c>
      <c r="C289" s="241" t="s">
        <v>193</v>
      </c>
      <c r="D289" s="251" t="s">
        <v>94</v>
      </c>
      <c r="E289" s="252">
        <v>46387</v>
      </c>
      <c r="F289" s="252" t="s">
        <v>194</v>
      </c>
      <c r="G289" s="66" t="s">
        <v>9</v>
      </c>
      <c r="H289" s="110">
        <f t="shared" si="56"/>
        <v>59762.6</v>
      </c>
      <c r="I289" s="146">
        <f>I290+I291+I292+I293</f>
        <v>45932.5</v>
      </c>
      <c r="J289" s="146"/>
      <c r="K289" s="48">
        <f>K290+K291+K292+K293</f>
        <v>59762.6</v>
      </c>
      <c r="L289" s="48">
        <f>L290+L291+L292+L293</f>
        <v>0</v>
      </c>
      <c r="M289" s="48">
        <f>M290+M291+M292+M293</f>
        <v>0</v>
      </c>
      <c r="N289" s="48">
        <f t="shared" si="57"/>
        <v>0</v>
      </c>
      <c r="O289" s="52">
        <f t="shared" si="58"/>
        <v>0</v>
      </c>
      <c r="P289" s="21">
        <f>SUM(P290:P293)</f>
        <v>0</v>
      </c>
      <c r="Q289" s="21"/>
    </row>
    <row r="290" spans="1:17" ht="18.75" x14ac:dyDescent="0.25">
      <c r="A290" s="389"/>
      <c r="B290" s="261"/>
      <c r="C290" s="242"/>
      <c r="D290" s="251"/>
      <c r="E290" s="252"/>
      <c r="F290" s="252"/>
      <c r="G290" s="66" t="s">
        <v>180</v>
      </c>
      <c r="H290" s="99">
        <f t="shared" si="56"/>
        <v>0</v>
      </c>
      <c r="I290" s="148">
        <v>0</v>
      </c>
      <c r="J290" s="148"/>
      <c r="K290" s="53">
        <v>0</v>
      </c>
      <c r="L290" s="54">
        <v>0</v>
      </c>
      <c r="M290" s="55">
        <v>0</v>
      </c>
      <c r="N290" s="56">
        <v>0</v>
      </c>
      <c r="O290" s="57">
        <v>0</v>
      </c>
      <c r="P290" s="22">
        <v>0</v>
      </c>
      <c r="Q290" s="22"/>
    </row>
    <row r="291" spans="1:17" ht="18.75" x14ac:dyDescent="0.25">
      <c r="A291" s="389"/>
      <c r="B291" s="261"/>
      <c r="C291" s="242"/>
      <c r="D291" s="251"/>
      <c r="E291" s="252"/>
      <c r="F291" s="252"/>
      <c r="G291" s="66" t="s">
        <v>10</v>
      </c>
      <c r="H291" s="99">
        <f t="shared" si="56"/>
        <v>59762.6</v>
      </c>
      <c r="I291" s="148">
        <v>45932.5</v>
      </c>
      <c r="J291" s="148"/>
      <c r="K291" s="53">
        <v>59762.6</v>
      </c>
      <c r="L291" s="54">
        <v>0</v>
      </c>
      <c r="M291" s="55">
        <v>0</v>
      </c>
      <c r="N291" s="56">
        <v>0</v>
      </c>
      <c r="O291" s="57">
        <v>0</v>
      </c>
      <c r="P291" s="22">
        <v>0</v>
      </c>
      <c r="Q291" s="22"/>
    </row>
    <row r="292" spans="1:17" ht="18.75" x14ac:dyDescent="0.25">
      <c r="A292" s="389"/>
      <c r="B292" s="261"/>
      <c r="C292" s="242"/>
      <c r="D292" s="251"/>
      <c r="E292" s="252"/>
      <c r="F292" s="252"/>
      <c r="G292" s="66" t="s">
        <v>11</v>
      </c>
      <c r="H292" s="99">
        <f t="shared" si="56"/>
        <v>0</v>
      </c>
      <c r="I292" s="148">
        <v>0</v>
      </c>
      <c r="J292" s="148"/>
      <c r="K292" s="53">
        <v>0</v>
      </c>
      <c r="L292" s="75">
        <v>0</v>
      </c>
      <c r="M292" s="76">
        <v>0</v>
      </c>
      <c r="N292" s="77">
        <v>0</v>
      </c>
      <c r="O292" s="78">
        <v>0</v>
      </c>
      <c r="P292" s="22">
        <v>0</v>
      </c>
      <c r="Q292" s="22"/>
    </row>
    <row r="293" spans="1:17" ht="18.75" x14ac:dyDescent="0.25">
      <c r="A293" s="390"/>
      <c r="B293" s="261"/>
      <c r="C293" s="243"/>
      <c r="D293" s="251"/>
      <c r="E293" s="252"/>
      <c r="F293" s="252"/>
      <c r="G293" s="66" t="s">
        <v>12</v>
      </c>
      <c r="H293" s="99">
        <f t="shared" si="56"/>
        <v>0</v>
      </c>
      <c r="I293" s="148">
        <v>0</v>
      </c>
      <c r="J293" s="148"/>
      <c r="K293" s="53">
        <v>0</v>
      </c>
      <c r="L293" s="54">
        <v>0</v>
      </c>
      <c r="M293" s="55">
        <v>0</v>
      </c>
      <c r="N293" s="56">
        <v>0</v>
      </c>
      <c r="O293" s="57">
        <v>0</v>
      </c>
      <c r="P293" s="22">
        <v>0</v>
      </c>
      <c r="Q293" s="22"/>
    </row>
    <row r="294" spans="1:17" ht="241.5" customHeight="1" x14ac:dyDescent="0.25">
      <c r="A294" s="213"/>
      <c r="B294" s="211" t="s">
        <v>113</v>
      </c>
      <c r="C294" s="189" t="s">
        <v>196</v>
      </c>
      <c r="D294" s="102" t="s">
        <v>83</v>
      </c>
      <c r="E294" s="139" t="s">
        <v>184</v>
      </c>
      <c r="F294" s="221" t="s">
        <v>303</v>
      </c>
      <c r="G294" s="134" t="s">
        <v>13</v>
      </c>
      <c r="H294" s="157" t="s">
        <v>13</v>
      </c>
      <c r="I294" s="158" t="s">
        <v>13</v>
      </c>
      <c r="J294" s="158"/>
      <c r="K294" s="88"/>
      <c r="L294" s="89"/>
      <c r="M294" s="90"/>
      <c r="N294" s="91"/>
      <c r="O294" s="92"/>
      <c r="P294" s="20"/>
      <c r="Q294" s="20"/>
    </row>
    <row r="295" spans="1:17" ht="156.75" customHeight="1" x14ac:dyDescent="0.25">
      <c r="A295" s="213"/>
      <c r="B295" s="212" t="s">
        <v>114</v>
      </c>
      <c r="C295" s="189" t="s">
        <v>196</v>
      </c>
      <c r="D295" s="102" t="s">
        <v>83</v>
      </c>
      <c r="E295" s="139" t="s">
        <v>184</v>
      </c>
      <c r="F295" s="221" t="s">
        <v>302</v>
      </c>
      <c r="G295" s="134" t="s">
        <v>13</v>
      </c>
      <c r="H295" s="157" t="s">
        <v>13</v>
      </c>
      <c r="I295" s="158" t="s">
        <v>13</v>
      </c>
      <c r="J295" s="158"/>
      <c r="K295" s="88"/>
      <c r="L295" s="89"/>
      <c r="M295" s="90"/>
      <c r="N295" s="91"/>
      <c r="O295" s="92"/>
      <c r="P295" s="20"/>
      <c r="Q295" s="20"/>
    </row>
    <row r="296" spans="1:17" ht="213.75" customHeight="1" x14ac:dyDescent="0.25">
      <c r="A296" s="213"/>
      <c r="B296" s="212" t="s">
        <v>115</v>
      </c>
      <c r="C296" s="194" t="s">
        <v>196</v>
      </c>
      <c r="D296" s="102" t="s">
        <v>86</v>
      </c>
      <c r="E296" s="139" t="s">
        <v>184</v>
      </c>
      <c r="F296" s="215" t="s">
        <v>281</v>
      </c>
      <c r="G296" s="134" t="s">
        <v>13</v>
      </c>
      <c r="H296" s="157" t="s">
        <v>13</v>
      </c>
      <c r="I296" s="158" t="s">
        <v>13</v>
      </c>
      <c r="J296" s="158"/>
      <c r="K296" s="88"/>
      <c r="L296" s="89"/>
      <c r="M296" s="90"/>
      <c r="N296" s="91"/>
      <c r="O296" s="92"/>
      <c r="P296" s="20"/>
      <c r="Q296" s="20"/>
    </row>
    <row r="297" spans="1:17" ht="18.75" customHeight="1" x14ac:dyDescent="0.25">
      <c r="A297" s="388" t="s">
        <v>255</v>
      </c>
      <c r="B297" s="259" t="s">
        <v>44</v>
      </c>
      <c r="C297" s="235" t="s">
        <v>13</v>
      </c>
      <c r="D297" s="260" t="s">
        <v>95</v>
      </c>
      <c r="E297" s="252">
        <v>46387</v>
      </c>
      <c r="F297" s="252" t="s">
        <v>13</v>
      </c>
      <c r="G297" s="66" t="s">
        <v>9</v>
      </c>
      <c r="H297" s="110">
        <f t="shared" si="56"/>
        <v>7379.3</v>
      </c>
      <c r="I297" s="146">
        <f>I298+I299+I300+I301</f>
        <v>3531.3</v>
      </c>
      <c r="J297" s="146"/>
      <c r="K297" s="48">
        <f>K298+K299+K300+K301</f>
        <v>7134.7</v>
      </c>
      <c r="L297" s="48">
        <f>L298+L299+L300+L301</f>
        <v>244.6</v>
      </c>
      <c r="M297" s="48">
        <f>M298+M299+M300+M301</f>
        <v>0</v>
      </c>
      <c r="N297" s="48">
        <f t="shared" si="57"/>
        <v>0</v>
      </c>
      <c r="O297" s="52">
        <f t="shared" si="58"/>
        <v>0</v>
      </c>
      <c r="P297" s="21">
        <f>SUM(P298:P301)</f>
        <v>0</v>
      </c>
      <c r="Q297" s="21"/>
    </row>
    <row r="298" spans="1:17" ht="18.75" x14ac:dyDescent="0.25">
      <c r="A298" s="389"/>
      <c r="B298" s="259"/>
      <c r="C298" s="236"/>
      <c r="D298" s="260"/>
      <c r="E298" s="252"/>
      <c r="F298" s="252"/>
      <c r="G298" s="66" t="s">
        <v>180</v>
      </c>
      <c r="H298" s="111">
        <f t="shared" ref="H298:H371" si="62">SUM(K298:P298)</f>
        <v>0</v>
      </c>
      <c r="I298" s="149">
        <f>I303</f>
        <v>0</v>
      </c>
      <c r="J298" s="149"/>
      <c r="K298" s="53">
        <v>0</v>
      </c>
      <c r="L298" s="54">
        <v>0</v>
      </c>
      <c r="M298" s="55">
        <v>0</v>
      </c>
      <c r="N298" s="56">
        <v>0</v>
      </c>
      <c r="O298" s="57">
        <v>0</v>
      </c>
      <c r="P298" s="22">
        <v>0</v>
      </c>
      <c r="Q298" s="22"/>
    </row>
    <row r="299" spans="1:17" ht="18.75" x14ac:dyDescent="0.25">
      <c r="A299" s="389"/>
      <c r="B299" s="259"/>
      <c r="C299" s="236"/>
      <c r="D299" s="260"/>
      <c r="E299" s="252"/>
      <c r="F299" s="252"/>
      <c r="G299" s="66" t="s">
        <v>10</v>
      </c>
      <c r="H299" s="111">
        <f t="shared" si="62"/>
        <v>0</v>
      </c>
      <c r="I299" s="149">
        <f t="shared" ref="I299:I301" si="63">I304</f>
        <v>0</v>
      </c>
      <c r="J299" s="149"/>
      <c r="K299" s="53">
        <v>0</v>
      </c>
      <c r="L299" s="54">
        <v>0</v>
      </c>
      <c r="M299" s="55">
        <v>0</v>
      </c>
      <c r="N299" s="56">
        <v>0</v>
      </c>
      <c r="O299" s="57">
        <v>0</v>
      </c>
      <c r="P299" s="22">
        <v>0</v>
      </c>
      <c r="Q299" s="22"/>
    </row>
    <row r="300" spans="1:17" ht="18.75" x14ac:dyDescent="0.25">
      <c r="A300" s="389"/>
      <c r="B300" s="259"/>
      <c r="C300" s="236"/>
      <c r="D300" s="260"/>
      <c r="E300" s="252"/>
      <c r="F300" s="252"/>
      <c r="G300" s="66" t="s">
        <v>11</v>
      </c>
      <c r="H300" s="111">
        <f t="shared" si="62"/>
        <v>7379.3</v>
      </c>
      <c r="I300" s="149">
        <f t="shared" si="63"/>
        <v>3531.3</v>
      </c>
      <c r="J300" s="149"/>
      <c r="K300" s="53">
        <f>K305</f>
        <v>7134.7</v>
      </c>
      <c r="L300" s="75">
        <f>L305</f>
        <v>244.6</v>
      </c>
      <c r="M300" s="76">
        <v>0</v>
      </c>
      <c r="N300" s="77">
        <v>0</v>
      </c>
      <c r="O300" s="78">
        <v>0</v>
      </c>
      <c r="P300" s="22">
        <v>0</v>
      </c>
      <c r="Q300" s="22"/>
    </row>
    <row r="301" spans="1:17" ht="45" customHeight="1" x14ac:dyDescent="0.25">
      <c r="A301" s="390"/>
      <c r="B301" s="259"/>
      <c r="C301" s="237"/>
      <c r="D301" s="260"/>
      <c r="E301" s="252"/>
      <c r="F301" s="252"/>
      <c r="G301" s="66" t="s">
        <v>12</v>
      </c>
      <c r="H301" s="111">
        <f t="shared" si="62"/>
        <v>0</v>
      </c>
      <c r="I301" s="149">
        <f t="shared" si="63"/>
        <v>0</v>
      </c>
      <c r="J301" s="149"/>
      <c r="K301" s="53">
        <v>0</v>
      </c>
      <c r="L301" s="54">
        <v>0</v>
      </c>
      <c r="M301" s="55">
        <v>0</v>
      </c>
      <c r="N301" s="56">
        <v>0</v>
      </c>
      <c r="O301" s="57">
        <v>0</v>
      </c>
      <c r="P301" s="22">
        <v>0</v>
      </c>
      <c r="Q301" s="22"/>
    </row>
    <row r="302" spans="1:17" ht="18.75" customHeight="1" x14ac:dyDescent="0.25">
      <c r="A302" s="388" t="s">
        <v>256</v>
      </c>
      <c r="B302" s="261" t="s">
        <v>147</v>
      </c>
      <c r="C302" s="241" t="s">
        <v>193</v>
      </c>
      <c r="D302" s="251" t="s">
        <v>84</v>
      </c>
      <c r="E302" s="252">
        <v>46387</v>
      </c>
      <c r="F302" s="252" t="s">
        <v>194</v>
      </c>
      <c r="G302" s="66" t="s">
        <v>9</v>
      </c>
      <c r="H302" s="110">
        <f t="shared" si="62"/>
        <v>7379.3</v>
      </c>
      <c r="I302" s="146">
        <f>I303+I304+I305+I306</f>
        <v>3531.3</v>
      </c>
      <c r="J302" s="146"/>
      <c r="K302" s="48">
        <f>K303+K304+K305+K306</f>
        <v>7134.7</v>
      </c>
      <c r="L302" s="48">
        <f>L303+L304+L305+L306</f>
        <v>244.6</v>
      </c>
      <c r="M302" s="48">
        <f>M303+M304+M305+M306</f>
        <v>0</v>
      </c>
      <c r="N302" s="48">
        <f t="shared" si="57"/>
        <v>0</v>
      </c>
      <c r="O302" s="52">
        <f t="shared" si="58"/>
        <v>0</v>
      </c>
      <c r="P302" s="21">
        <f>SUM(P303:P306)</f>
        <v>0</v>
      </c>
      <c r="Q302" s="21"/>
    </row>
    <row r="303" spans="1:17" ht="18.75" x14ac:dyDescent="0.25">
      <c r="A303" s="389"/>
      <c r="B303" s="261"/>
      <c r="C303" s="242"/>
      <c r="D303" s="251"/>
      <c r="E303" s="252"/>
      <c r="F303" s="252"/>
      <c r="G303" s="66" t="s">
        <v>180</v>
      </c>
      <c r="H303" s="111">
        <f t="shared" si="62"/>
        <v>0</v>
      </c>
      <c r="I303" s="149">
        <v>0</v>
      </c>
      <c r="J303" s="149"/>
      <c r="K303" s="53">
        <v>0</v>
      </c>
      <c r="L303" s="54">
        <v>0</v>
      </c>
      <c r="M303" s="55">
        <v>0</v>
      </c>
      <c r="N303" s="56">
        <v>0</v>
      </c>
      <c r="O303" s="57">
        <v>0</v>
      </c>
      <c r="P303" s="22">
        <v>0</v>
      </c>
      <c r="Q303" s="22"/>
    </row>
    <row r="304" spans="1:17" ht="18.75" x14ac:dyDescent="0.25">
      <c r="A304" s="389"/>
      <c r="B304" s="261"/>
      <c r="C304" s="242"/>
      <c r="D304" s="251"/>
      <c r="E304" s="252"/>
      <c r="F304" s="252"/>
      <c r="G304" s="66" t="s">
        <v>10</v>
      </c>
      <c r="H304" s="111">
        <f t="shared" si="62"/>
        <v>0</v>
      </c>
      <c r="I304" s="149">
        <v>0</v>
      </c>
      <c r="J304" s="149"/>
      <c r="K304" s="53">
        <v>0</v>
      </c>
      <c r="L304" s="54">
        <v>0</v>
      </c>
      <c r="M304" s="55">
        <v>0</v>
      </c>
      <c r="N304" s="56">
        <v>0</v>
      </c>
      <c r="O304" s="57">
        <v>0</v>
      </c>
      <c r="P304" s="22">
        <v>0</v>
      </c>
      <c r="Q304" s="22"/>
    </row>
    <row r="305" spans="1:17" ht="18.75" x14ac:dyDescent="0.25">
      <c r="A305" s="389"/>
      <c r="B305" s="261"/>
      <c r="C305" s="242"/>
      <c r="D305" s="251"/>
      <c r="E305" s="252"/>
      <c r="F305" s="252"/>
      <c r="G305" s="66" t="s">
        <v>11</v>
      </c>
      <c r="H305" s="111">
        <f t="shared" si="62"/>
        <v>7379.3</v>
      </c>
      <c r="I305" s="149">
        <v>3531.3</v>
      </c>
      <c r="J305" s="149"/>
      <c r="K305" s="53">
        <v>7134.7</v>
      </c>
      <c r="L305" s="75">
        <v>244.6</v>
      </c>
      <c r="M305" s="76">
        <v>0</v>
      </c>
      <c r="N305" s="77">
        <v>0</v>
      </c>
      <c r="O305" s="78">
        <v>0</v>
      </c>
      <c r="P305" s="22">
        <v>0</v>
      </c>
      <c r="Q305" s="22"/>
    </row>
    <row r="306" spans="1:17" ht="79.5" customHeight="1" x14ac:dyDescent="0.25">
      <c r="A306" s="390"/>
      <c r="B306" s="261"/>
      <c r="C306" s="243"/>
      <c r="D306" s="251"/>
      <c r="E306" s="252"/>
      <c r="F306" s="252"/>
      <c r="G306" s="66" t="s">
        <v>12</v>
      </c>
      <c r="H306" s="111">
        <f t="shared" si="62"/>
        <v>0</v>
      </c>
      <c r="I306" s="149">
        <v>0</v>
      </c>
      <c r="J306" s="149"/>
      <c r="K306" s="53">
        <v>0</v>
      </c>
      <c r="L306" s="54">
        <v>0</v>
      </c>
      <c r="M306" s="55">
        <v>0</v>
      </c>
      <c r="N306" s="56">
        <v>0</v>
      </c>
      <c r="O306" s="57">
        <v>0</v>
      </c>
      <c r="P306" s="22">
        <v>0</v>
      </c>
      <c r="Q306" s="22"/>
    </row>
    <row r="307" spans="1:17" ht="222.75" customHeight="1" x14ac:dyDescent="0.25">
      <c r="A307" s="213"/>
      <c r="B307" s="218" t="s">
        <v>116</v>
      </c>
      <c r="C307" s="151" t="s">
        <v>193</v>
      </c>
      <c r="D307" s="102" t="s">
        <v>87</v>
      </c>
      <c r="E307" s="139">
        <v>46387</v>
      </c>
      <c r="F307" s="215" t="s">
        <v>285</v>
      </c>
      <c r="G307" s="134" t="s">
        <v>13</v>
      </c>
      <c r="H307" s="157" t="s">
        <v>13</v>
      </c>
      <c r="I307" s="158" t="s">
        <v>13</v>
      </c>
      <c r="J307" s="158"/>
      <c r="K307" s="88"/>
      <c r="L307" s="89"/>
      <c r="M307" s="90"/>
      <c r="N307" s="91"/>
      <c r="O307" s="92"/>
      <c r="P307" s="20"/>
      <c r="Q307" s="20"/>
    </row>
    <row r="308" spans="1:17" ht="139.5" customHeight="1" x14ac:dyDescent="0.25">
      <c r="A308" s="213"/>
      <c r="B308" s="211" t="s">
        <v>117</v>
      </c>
      <c r="C308" s="151" t="s">
        <v>193</v>
      </c>
      <c r="D308" s="102" t="s">
        <v>84</v>
      </c>
      <c r="E308" s="139">
        <v>46387</v>
      </c>
      <c r="F308" s="215" t="s">
        <v>297</v>
      </c>
      <c r="G308" s="134" t="s">
        <v>13</v>
      </c>
      <c r="H308" s="159" t="s">
        <v>13</v>
      </c>
      <c r="I308" s="160" t="s">
        <v>13</v>
      </c>
      <c r="J308" s="184"/>
      <c r="K308" s="88"/>
      <c r="L308" s="89"/>
      <c r="M308" s="90"/>
      <c r="N308" s="91"/>
      <c r="O308" s="92"/>
      <c r="P308" s="20"/>
      <c r="Q308" s="20"/>
    </row>
    <row r="309" spans="1:17" ht="18.75" customHeight="1" x14ac:dyDescent="0.25">
      <c r="A309" s="388">
        <v>19</v>
      </c>
      <c r="B309" s="259" t="s">
        <v>126</v>
      </c>
      <c r="C309" s="235" t="s">
        <v>13</v>
      </c>
      <c r="D309" s="260" t="s">
        <v>158</v>
      </c>
      <c r="E309" s="252">
        <v>46387</v>
      </c>
      <c r="F309" s="252" t="s">
        <v>13</v>
      </c>
      <c r="G309" s="66" t="s">
        <v>9</v>
      </c>
      <c r="H309" s="110">
        <f t="shared" si="62"/>
        <v>147005.5</v>
      </c>
      <c r="I309" s="146">
        <f>I310+I311+I312+I313</f>
        <v>144829.20000000001</v>
      </c>
      <c r="J309" s="146"/>
      <c r="K309" s="48">
        <f>K310+K311+K312+K313</f>
        <v>0</v>
      </c>
      <c r="L309" s="48">
        <f>L310+L311+L312+L313</f>
        <v>0</v>
      </c>
      <c r="M309" s="48">
        <f>M310+M311+M312+M313</f>
        <v>0</v>
      </c>
      <c r="N309" s="48">
        <f t="shared" ref="N309" si="64">SUM(N310:N313)</f>
        <v>147005.5</v>
      </c>
      <c r="O309" s="52">
        <f t="shared" ref="O309" si="65">SUM(O310:O313)</f>
        <v>0</v>
      </c>
      <c r="P309" s="21">
        <f>SUM(P310:P313)</f>
        <v>0</v>
      </c>
      <c r="Q309" s="21"/>
    </row>
    <row r="310" spans="1:17" ht="18.75" x14ac:dyDescent="0.25">
      <c r="A310" s="389"/>
      <c r="B310" s="259"/>
      <c r="C310" s="236"/>
      <c r="D310" s="260"/>
      <c r="E310" s="252"/>
      <c r="F310" s="252"/>
      <c r="G310" s="66" t="s">
        <v>180</v>
      </c>
      <c r="H310" s="111">
        <f t="shared" si="62"/>
        <v>84146.6</v>
      </c>
      <c r="I310" s="149">
        <f>I315</f>
        <v>83906.1</v>
      </c>
      <c r="J310" s="149"/>
      <c r="K310" s="88">
        <f t="shared" ref="K310:K313" si="66">K315</f>
        <v>0</v>
      </c>
      <c r="L310" s="89">
        <f t="shared" ref="L310:L313" si="67">L315</f>
        <v>0</v>
      </c>
      <c r="M310" s="90">
        <f t="shared" ref="M310:M313" si="68">M315</f>
        <v>0</v>
      </c>
      <c r="N310" s="91">
        <f>N315+N325</f>
        <v>84146.6</v>
      </c>
      <c r="O310" s="92">
        <f t="shared" ref="O310:O313" si="69">O315</f>
        <v>0</v>
      </c>
      <c r="P310" s="20">
        <f t="shared" ref="P310:P313" si="70">P315</f>
        <v>0</v>
      </c>
      <c r="Q310" s="20"/>
    </row>
    <row r="311" spans="1:17" ht="18.75" x14ac:dyDescent="0.25">
      <c r="A311" s="389"/>
      <c r="B311" s="259"/>
      <c r="C311" s="236"/>
      <c r="D311" s="260"/>
      <c r="E311" s="252"/>
      <c r="F311" s="252"/>
      <c r="G311" s="66" t="s">
        <v>10</v>
      </c>
      <c r="H311" s="111">
        <f t="shared" si="62"/>
        <v>48849.4</v>
      </c>
      <c r="I311" s="149">
        <f t="shared" ref="I311:I313" si="71">I316</f>
        <v>48709.9</v>
      </c>
      <c r="J311" s="149"/>
      <c r="K311" s="88">
        <f t="shared" si="66"/>
        <v>0</v>
      </c>
      <c r="L311" s="89">
        <f t="shared" si="67"/>
        <v>0</v>
      </c>
      <c r="M311" s="90">
        <f t="shared" si="68"/>
        <v>0</v>
      </c>
      <c r="N311" s="91">
        <f>N316+N326</f>
        <v>48849.4</v>
      </c>
      <c r="O311" s="92">
        <f t="shared" si="69"/>
        <v>0</v>
      </c>
      <c r="P311" s="20">
        <f t="shared" si="70"/>
        <v>0</v>
      </c>
      <c r="Q311" s="20"/>
    </row>
    <row r="312" spans="1:17" ht="18.75" x14ac:dyDescent="0.25">
      <c r="A312" s="389"/>
      <c r="B312" s="259"/>
      <c r="C312" s="236"/>
      <c r="D312" s="260"/>
      <c r="E312" s="252"/>
      <c r="F312" s="252"/>
      <c r="G312" s="66" t="s">
        <v>11</v>
      </c>
      <c r="H312" s="111">
        <f>SUM(K312:P312)</f>
        <v>14009.5</v>
      </c>
      <c r="I312" s="149">
        <f>I317+I327</f>
        <v>12213.2</v>
      </c>
      <c r="J312" s="149"/>
      <c r="K312" s="88">
        <f t="shared" si="66"/>
        <v>0</v>
      </c>
      <c r="L312" s="89">
        <f t="shared" si="67"/>
        <v>0</v>
      </c>
      <c r="M312" s="90">
        <f t="shared" si="68"/>
        <v>0</v>
      </c>
      <c r="N312" s="91">
        <f>N317+N327</f>
        <v>14009.5</v>
      </c>
      <c r="O312" s="92">
        <f t="shared" si="69"/>
        <v>0</v>
      </c>
      <c r="P312" s="20">
        <f t="shared" si="70"/>
        <v>0</v>
      </c>
      <c r="Q312" s="20"/>
    </row>
    <row r="313" spans="1:17" ht="18.75" x14ac:dyDescent="0.25">
      <c r="A313" s="390"/>
      <c r="B313" s="259"/>
      <c r="C313" s="237"/>
      <c r="D313" s="260"/>
      <c r="E313" s="252"/>
      <c r="F313" s="252"/>
      <c r="G313" s="66" t="s">
        <v>12</v>
      </c>
      <c r="H313" s="111">
        <f t="shared" si="62"/>
        <v>0</v>
      </c>
      <c r="I313" s="149">
        <f t="shared" si="71"/>
        <v>0</v>
      </c>
      <c r="J313" s="149"/>
      <c r="K313" s="88">
        <f t="shared" si="66"/>
        <v>0</v>
      </c>
      <c r="L313" s="89">
        <f t="shared" si="67"/>
        <v>0</v>
      </c>
      <c r="M313" s="90">
        <f t="shared" si="68"/>
        <v>0</v>
      </c>
      <c r="N313" s="91">
        <f>N318+N328</f>
        <v>0</v>
      </c>
      <c r="O313" s="92">
        <f t="shared" si="69"/>
        <v>0</v>
      </c>
      <c r="P313" s="20">
        <f t="shared" si="70"/>
        <v>0</v>
      </c>
      <c r="Q313" s="20"/>
    </row>
    <row r="314" spans="1:17" ht="18.75" x14ac:dyDescent="0.25">
      <c r="A314" s="388" t="s">
        <v>257</v>
      </c>
      <c r="B314" s="250" t="s">
        <v>159</v>
      </c>
      <c r="C314" s="385" t="s">
        <v>193</v>
      </c>
      <c r="D314" s="251" t="s">
        <v>158</v>
      </c>
      <c r="E314" s="252">
        <v>46387</v>
      </c>
      <c r="F314" s="252" t="s">
        <v>194</v>
      </c>
      <c r="G314" s="67" t="s">
        <v>9</v>
      </c>
      <c r="H314" s="110">
        <f t="shared" si="62"/>
        <v>145850.79999999999</v>
      </c>
      <c r="I314" s="146">
        <f>I315+I316+I317+I318</f>
        <v>143674.5</v>
      </c>
      <c r="J314" s="146"/>
      <c r="K314" s="48">
        <f>K315+K316+K317+K318</f>
        <v>0</v>
      </c>
      <c r="L314" s="48">
        <f>L315+L316+L317+L318</f>
        <v>0</v>
      </c>
      <c r="M314" s="48">
        <f>M315+M316+M317+M318</f>
        <v>0</v>
      </c>
      <c r="N314" s="48">
        <f>SUM(N315:N318)</f>
        <v>145850.79999999999</v>
      </c>
      <c r="O314" s="52">
        <f>SUM(O315:O318)</f>
        <v>0</v>
      </c>
      <c r="P314" s="21">
        <f>SUM(P315:P318)</f>
        <v>0</v>
      </c>
      <c r="Q314" s="21"/>
    </row>
    <row r="315" spans="1:17" ht="18.75" x14ac:dyDescent="0.25">
      <c r="A315" s="389"/>
      <c r="B315" s="250"/>
      <c r="C315" s="386"/>
      <c r="D315" s="251"/>
      <c r="E315" s="252"/>
      <c r="F315" s="252"/>
      <c r="G315" s="67" t="s">
        <v>180</v>
      </c>
      <c r="H315" s="111">
        <f t="shared" si="62"/>
        <v>84146.6</v>
      </c>
      <c r="I315" s="149">
        <v>83906.1</v>
      </c>
      <c r="J315" s="149"/>
      <c r="K315" s="88">
        <v>0</v>
      </c>
      <c r="L315" s="89">
        <v>0</v>
      </c>
      <c r="M315" s="90">
        <v>0</v>
      </c>
      <c r="N315" s="91">
        <v>84146.6</v>
      </c>
      <c r="O315" s="92">
        <v>0</v>
      </c>
      <c r="P315" s="20">
        <v>0</v>
      </c>
      <c r="Q315" s="20"/>
    </row>
    <row r="316" spans="1:17" ht="18.75" x14ac:dyDescent="0.25">
      <c r="A316" s="389"/>
      <c r="B316" s="250"/>
      <c r="C316" s="386"/>
      <c r="D316" s="251"/>
      <c r="E316" s="252"/>
      <c r="F316" s="252"/>
      <c r="G316" s="67" t="s">
        <v>10</v>
      </c>
      <c r="H316" s="111">
        <f t="shared" si="62"/>
        <v>48849.4</v>
      </c>
      <c r="I316" s="149">
        <v>48709.9</v>
      </c>
      <c r="J316" s="149"/>
      <c r="K316" s="88">
        <v>0</v>
      </c>
      <c r="L316" s="89">
        <v>0</v>
      </c>
      <c r="M316" s="90">
        <v>0</v>
      </c>
      <c r="N316" s="91">
        <v>48849.4</v>
      </c>
      <c r="O316" s="92">
        <v>0</v>
      </c>
      <c r="P316" s="20">
        <v>0</v>
      </c>
      <c r="Q316" s="20"/>
    </row>
    <row r="317" spans="1:17" ht="18.75" x14ac:dyDescent="0.25">
      <c r="A317" s="389"/>
      <c r="B317" s="250"/>
      <c r="C317" s="386"/>
      <c r="D317" s="251"/>
      <c r="E317" s="252"/>
      <c r="F317" s="252"/>
      <c r="G317" s="67" t="s">
        <v>11</v>
      </c>
      <c r="H317" s="111">
        <f t="shared" si="62"/>
        <v>12854.8</v>
      </c>
      <c r="I317" s="149">
        <v>11058.5</v>
      </c>
      <c r="J317" s="149"/>
      <c r="K317" s="88">
        <v>0</v>
      </c>
      <c r="L317" s="89">
        <v>0</v>
      </c>
      <c r="M317" s="90">
        <v>0</v>
      </c>
      <c r="N317" s="91">
        <v>12854.8</v>
      </c>
      <c r="O317" s="92">
        <v>0</v>
      </c>
      <c r="P317" s="20">
        <v>0</v>
      </c>
      <c r="Q317" s="20"/>
    </row>
    <row r="318" spans="1:17" ht="18.75" x14ac:dyDescent="0.25">
      <c r="A318" s="390"/>
      <c r="B318" s="250"/>
      <c r="C318" s="387"/>
      <c r="D318" s="251"/>
      <c r="E318" s="252"/>
      <c r="F318" s="252"/>
      <c r="G318" s="67" t="s">
        <v>12</v>
      </c>
      <c r="H318" s="111">
        <f t="shared" si="62"/>
        <v>0</v>
      </c>
      <c r="I318" s="149">
        <v>0</v>
      </c>
      <c r="J318" s="149"/>
      <c r="K318" s="88">
        <v>0</v>
      </c>
      <c r="L318" s="89">
        <v>0</v>
      </c>
      <c r="M318" s="90">
        <v>0</v>
      </c>
      <c r="N318" s="91">
        <v>0</v>
      </c>
      <c r="O318" s="92">
        <v>0</v>
      </c>
      <c r="P318" s="20">
        <v>0</v>
      </c>
      <c r="Q318" s="20"/>
    </row>
    <row r="319" spans="1:17" ht="363" customHeight="1" x14ac:dyDescent="0.25">
      <c r="A319" s="223"/>
      <c r="B319" s="244" t="s">
        <v>185</v>
      </c>
      <c r="C319" s="241" t="s">
        <v>193</v>
      </c>
      <c r="D319" s="241" t="s">
        <v>158</v>
      </c>
      <c r="E319" s="226">
        <v>46387</v>
      </c>
      <c r="F319" s="226" t="s">
        <v>277</v>
      </c>
      <c r="G319" s="229" t="s">
        <v>45</v>
      </c>
      <c r="H319" s="232" t="s">
        <v>13</v>
      </c>
      <c r="I319" s="232" t="s">
        <v>13</v>
      </c>
      <c r="J319" s="184"/>
      <c r="K319" s="88"/>
      <c r="L319" s="89"/>
      <c r="M319" s="90"/>
      <c r="N319" s="91"/>
      <c r="O319" s="92"/>
      <c r="P319" s="20"/>
      <c r="Q319" s="20"/>
    </row>
    <row r="320" spans="1:17" ht="409.5" customHeight="1" x14ac:dyDescent="0.25">
      <c r="A320" s="224"/>
      <c r="B320" s="245"/>
      <c r="C320" s="242"/>
      <c r="D320" s="242"/>
      <c r="E320" s="227"/>
      <c r="F320" s="227"/>
      <c r="G320" s="230"/>
      <c r="H320" s="233"/>
      <c r="I320" s="233"/>
      <c r="J320" s="184"/>
      <c r="K320" s="93"/>
      <c r="L320" s="94"/>
      <c r="M320" s="95"/>
      <c r="N320" s="96"/>
      <c r="O320" s="97"/>
      <c r="P320" s="29"/>
      <c r="Q320" s="29"/>
    </row>
    <row r="321" spans="1:17" ht="409.5" customHeight="1" x14ac:dyDescent="0.25">
      <c r="A321" s="224"/>
      <c r="B321" s="245"/>
      <c r="C321" s="242"/>
      <c r="D321" s="242"/>
      <c r="E321" s="227"/>
      <c r="F321" s="227"/>
      <c r="G321" s="230"/>
      <c r="H321" s="233"/>
      <c r="I321" s="233"/>
      <c r="J321" s="188"/>
      <c r="K321" s="93"/>
      <c r="L321" s="94"/>
      <c r="M321" s="95"/>
      <c r="N321" s="96"/>
      <c r="O321" s="97"/>
      <c r="P321" s="29"/>
      <c r="Q321" s="29"/>
    </row>
    <row r="322" spans="1:17" ht="38.25" customHeight="1" x14ac:dyDescent="0.25">
      <c r="A322" s="225"/>
      <c r="B322" s="246"/>
      <c r="C322" s="243"/>
      <c r="D322" s="243"/>
      <c r="E322" s="228"/>
      <c r="F322" s="228"/>
      <c r="G322" s="231"/>
      <c r="H322" s="234"/>
      <c r="I322" s="234"/>
      <c r="J322" s="188"/>
      <c r="K322" s="93"/>
      <c r="L322" s="94"/>
      <c r="M322" s="95"/>
      <c r="N322" s="96"/>
      <c r="O322" s="97"/>
      <c r="P322" s="29"/>
      <c r="Q322" s="29"/>
    </row>
    <row r="323" spans="1:17" ht="55.5" customHeight="1" x14ac:dyDescent="0.25">
      <c r="A323" s="402" t="s">
        <v>204</v>
      </c>
      <c r="B323" s="403"/>
      <c r="C323" s="403"/>
      <c r="D323" s="403"/>
      <c r="E323" s="403"/>
      <c r="F323" s="403"/>
      <c r="G323" s="403"/>
      <c r="H323" s="403"/>
      <c r="I323" s="404"/>
      <c r="J323" s="177"/>
      <c r="K323" s="93"/>
      <c r="L323" s="94"/>
      <c r="M323" s="95"/>
      <c r="N323" s="96"/>
      <c r="O323" s="97"/>
      <c r="P323" s="29"/>
      <c r="Q323" s="29"/>
    </row>
    <row r="324" spans="1:17" ht="18.75" x14ac:dyDescent="0.25">
      <c r="A324" s="388"/>
      <c r="B324" s="250" t="s">
        <v>202</v>
      </c>
      <c r="C324" s="385" t="s">
        <v>193</v>
      </c>
      <c r="D324" s="251" t="s">
        <v>158</v>
      </c>
      <c r="E324" s="252">
        <v>46387</v>
      </c>
      <c r="F324" s="252" t="s">
        <v>194</v>
      </c>
      <c r="G324" s="67" t="s">
        <v>9</v>
      </c>
      <c r="H324" s="110">
        <f t="shared" ref="H324:H328" si="72">SUM(K324:P324)</f>
        <v>1154.7</v>
      </c>
      <c r="I324" s="146">
        <f>I325+I326+I327+I328</f>
        <v>1154.7</v>
      </c>
      <c r="J324" s="146"/>
      <c r="K324" s="48">
        <f>K325+K326+K327+K328</f>
        <v>0</v>
      </c>
      <c r="L324" s="48">
        <f>L325+L326+L327+L328</f>
        <v>0</v>
      </c>
      <c r="M324" s="48">
        <f>M325+M326+M327+M328</f>
        <v>0</v>
      </c>
      <c r="N324" s="48">
        <f>SUM(N325:N328)</f>
        <v>1154.7</v>
      </c>
      <c r="O324" s="52">
        <f>SUM(O325:O328)</f>
        <v>0</v>
      </c>
      <c r="P324" s="21">
        <f>SUM(P325:P328)</f>
        <v>0</v>
      </c>
      <c r="Q324" s="21"/>
    </row>
    <row r="325" spans="1:17" ht="18.75" x14ac:dyDescent="0.25">
      <c r="A325" s="389"/>
      <c r="B325" s="250"/>
      <c r="C325" s="386"/>
      <c r="D325" s="251"/>
      <c r="E325" s="252"/>
      <c r="F325" s="252"/>
      <c r="G325" s="67" t="s">
        <v>180</v>
      </c>
      <c r="H325" s="111">
        <f t="shared" si="72"/>
        <v>0</v>
      </c>
      <c r="I325" s="149">
        <v>0</v>
      </c>
      <c r="J325" s="149"/>
      <c r="K325" s="88">
        <v>0</v>
      </c>
      <c r="L325" s="89">
        <v>0</v>
      </c>
      <c r="M325" s="90">
        <v>0</v>
      </c>
      <c r="N325" s="91">
        <v>0</v>
      </c>
      <c r="O325" s="92">
        <v>0</v>
      </c>
      <c r="P325" s="20">
        <v>0</v>
      </c>
      <c r="Q325" s="20"/>
    </row>
    <row r="326" spans="1:17" ht="18.75" x14ac:dyDescent="0.25">
      <c r="A326" s="389"/>
      <c r="B326" s="250"/>
      <c r="C326" s="386"/>
      <c r="D326" s="251"/>
      <c r="E326" s="252"/>
      <c r="F326" s="252"/>
      <c r="G326" s="67" t="s">
        <v>10</v>
      </c>
      <c r="H326" s="111">
        <f t="shared" si="72"/>
        <v>0</v>
      </c>
      <c r="I326" s="149">
        <v>0</v>
      </c>
      <c r="J326" s="149"/>
      <c r="K326" s="88">
        <v>0</v>
      </c>
      <c r="L326" s="89">
        <v>0</v>
      </c>
      <c r="M326" s="90">
        <v>0</v>
      </c>
      <c r="N326" s="91">
        <v>0</v>
      </c>
      <c r="O326" s="92">
        <v>0</v>
      </c>
      <c r="P326" s="20">
        <v>0</v>
      </c>
      <c r="Q326" s="20"/>
    </row>
    <row r="327" spans="1:17" ht="18.75" x14ac:dyDescent="0.25">
      <c r="A327" s="389"/>
      <c r="B327" s="250"/>
      <c r="C327" s="386"/>
      <c r="D327" s="251"/>
      <c r="E327" s="252"/>
      <c r="F327" s="252"/>
      <c r="G327" s="67" t="s">
        <v>11</v>
      </c>
      <c r="H327" s="111">
        <f t="shared" si="72"/>
        <v>1154.7</v>
      </c>
      <c r="I327" s="149">
        <v>1154.7</v>
      </c>
      <c r="J327" s="149"/>
      <c r="K327" s="88">
        <v>0</v>
      </c>
      <c r="L327" s="89">
        <v>0</v>
      </c>
      <c r="M327" s="90">
        <v>0</v>
      </c>
      <c r="N327" s="91">
        <v>1154.7</v>
      </c>
      <c r="O327" s="92">
        <v>0</v>
      </c>
      <c r="P327" s="20">
        <v>0</v>
      </c>
      <c r="Q327" s="20"/>
    </row>
    <row r="328" spans="1:17" ht="18.75" x14ac:dyDescent="0.25">
      <c r="A328" s="390"/>
      <c r="B328" s="250"/>
      <c r="C328" s="387"/>
      <c r="D328" s="251"/>
      <c r="E328" s="252"/>
      <c r="F328" s="252"/>
      <c r="G328" s="67" t="s">
        <v>12</v>
      </c>
      <c r="H328" s="111">
        <f t="shared" si="72"/>
        <v>0</v>
      </c>
      <c r="I328" s="149">
        <v>0</v>
      </c>
      <c r="J328" s="149"/>
      <c r="K328" s="88">
        <v>0</v>
      </c>
      <c r="L328" s="89">
        <v>0</v>
      </c>
      <c r="M328" s="90">
        <v>0</v>
      </c>
      <c r="N328" s="91">
        <v>0</v>
      </c>
      <c r="O328" s="92">
        <v>0</v>
      </c>
      <c r="P328" s="20">
        <v>0</v>
      </c>
      <c r="Q328" s="20"/>
    </row>
    <row r="329" spans="1:17" ht="156.75" customHeight="1" x14ac:dyDescent="0.25">
      <c r="A329" s="213"/>
      <c r="B329" s="212" t="s">
        <v>203</v>
      </c>
      <c r="C329" s="190" t="s">
        <v>207</v>
      </c>
      <c r="D329" s="166" t="s">
        <v>158</v>
      </c>
      <c r="E329" s="69">
        <v>46387</v>
      </c>
      <c r="F329" s="69" t="s">
        <v>266</v>
      </c>
      <c r="G329" s="87" t="s">
        <v>45</v>
      </c>
      <c r="H329" s="159" t="s">
        <v>13</v>
      </c>
      <c r="I329" s="160" t="s">
        <v>13</v>
      </c>
      <c r="J329" s="184"/>
      <c r="K329" s="88"/>
      <c r="L329" s="89"/>
      <c r="M329" s="90"/>
      <c r="N329" s="91"/>
      <c r="O329" s="92"/>
      <c r="P329" s="20"/>
      <c r="Q329" s="20"/>
    </row>
    <row r="330" spans="1:17" ht="18.75" customHeight="1" x14ac:dyDescent="0.25">
      <c r="A330" s="388" t="s">
        <v>258</v>
      </c>
      <c r="B330" s="259" t="s">
        <v>72</v>
      </c>
      <c r="C330" s="235" t="s">
        <v>13</v>
      </c>
      <c r="D330" s="260" t="s">
        <v>160</v>
      </c>
      <c r="E330" s="252">
        <v>46387</v>
      </c>
      <c r="F330" s="252" t="s">
        <v>13</v>
      </c>
      <c r="G330" s="66" t="s">
        <v>9</v>
      </c>
      <c r="H330" s="110">
        <f t="shared" si="62"/>
        <v>40775.1</v>
      </c>
      <c r="I330" s="146">
        <f>I331+I332+I333+I334</f>
        <v>40775.1</v>
      </c>
      <c r="J330" s="146"/>
      <c r="K330" s="48">
        <f>K331+K332+K333+K334</f>
        <v>37000</v>
      </c>
      <c r="L330" s="48">
        <f>L331+L332+L333+L334</f>
        <v>3775.1</v>
      </c>
      <c r="M330" s="48">
        <f>M331+M332+M333+M334</f>
        <v>0</v>
      </c>
      <c r="N330" s="48">
        <f>SUM(N331:N334)</f>
        <v>0</v>
      </c>
      <c r="O330" s="52">
        <f>SUM(O331:O334)</f>
        <v>0</v>
      </c>
      <c r="P330" s="21">
        <f>SUM(P331:P334)</f>
        <v>0</v>
      </c>
      <c r="Q330" s="21"/>
    </row>
    <row r="331" spans="1:17" ht="18.75" x14ac:dyDescent="0.25">
      <c r="A331" s="389"/>
      <c r="B331" s="259"/>
      <c r="C331" s="236"/>
      <c r="D331" s="260"/>
      <c r="E331" s="252"/>
      <c r="F331" s="252"/>
      <c r="G331" s="66" t="s">
        <v>180</v>
      </c>
      <c r="H331" s="111">
        <f t="shared" si="62"/>
        <v>0</v>
      </c>
      <c r="I331" s="149">
        <f>I342</f>
        <v>0</v>
      </c>
      <c r="J331" s="149"/>
      <c r="K331" s="53">
        <v>0</v>
      </c>
      <c r="L331" s="54">
        <v>0</v>
      </c>
      <c r="M331" s="55">
        <v>0</v>
      </c>
      <c r="N331" s="56">
        <v>0</v>
      </c>
      <c r="O331" s="57">
        <v>0</v>
      </c>
      <c r="P331" s="22">
        <v>0</v>
      </c>
      <c r="Q331" s="22"/>
    </row>
    <row r="332" spans="1:17" ht="18.75" x14ac:dyDescent="0.25">
      <c r="A332" s="389"/>
      <c r="B332" s="259"/>
      <c r="C332" s="236"/>
      <c r="D332" s="260"/>
      <c r="E332" s="252"/>
      <c r="F332" s="252"/>
      <c r="G332" s="66" t="s">
        <v>10</v>
      </c>
      <c r="H332" s="111">
        <f t="shared" si="62"/>
        <v>0</v>
      </c>
      <c r="I332" s="149">
        <f t="shared" ref="I332:I334" si="73">I343</f>
        <v>0</v>
      </c>
      <c r="J332" s="149"/>
      <c r="K332" s="53">
        <v>0</v>
      </c>
      <c r="L332" s="54">
        <v>0</v>
      </c>
      <c r="M332" s="55">
        <v>0</v>
      </c>
      <c r="N332" s="56">
        <v>0</v>
      </c>
      <c r="O332" s="57">
        <v>0</v>
      </c>
      <c r="P332" s="22">
        <v>0</v>
      </c>
      <c r="Q332" s="22"/>
    </row>
    <row r="333" spans="1:17" ht="18.75" x14ac:dyDescent="0.25">
      <c r="A333" s="389"/>
      <c r="B333" s="259"/>
      <c r="C333" s="236"/>
      <c r="D333" s="260"/>
      <c r="E333" s="252"/>
      <c r="F333" s="252"/>
      <c r="G333" s="66" t="s">
        <v>11</v>
      </c>
      <c r="H333" s="111">
        <f t="shared" si="62"/>
        <v>40775.1</v>
      </c>
      <c r="I333" s="149">
        <f t="shared" si="73"/>
        <v>40775.1</v>
      </c>
      <c r="J333" s="149"/>
      <c r="K333" s="53">
        <f>K344</f>
        <v>37000</v>
      </c>
      <c r="L333" s="75">
        <f>L344</f>
        <v>3775.1</v>
      </c>
      <c r="M333" s="76">
        <v>0</v>
      </c>
      <c r="N333" s="77">
        <v>0</v>
      </c>
      <c r="O333" s="78">
        <v>0</v>
      </c>
      <c r="P333" s="22">
        <v>0</v>
      </c>
      <c r="Q333" s="22"/>
    </row>
    <row r="334" spans="1:17" ht="80.25" customHeight="1" x14ac:dyDescent="0.25">
      <c r="A334" s="390"/>
      <c r="B334" s="259"/>
      <c r="C334" s="237"/>
      <c r="D334" s="260"/>
      <c r="E334" s="252"/>
      <c r="F334" s="252"/>
      <c r="G334" s="66" t="s">
        <v>12</v>
      </c>
      <c r="H334" s="111">
        <f t="shared" si="62"/>
        <v>0</v>
      </c>
      <c r="I334" s="149">
        <f t="shared" si="73"/>
        <v>0</v>
      </c>
      <c r="J334" s="149"/>
      <c r="K334" s="53">
        <v>0</v>
      </c>
      <c r="L334" s="54">
        <v>0</v>
      </c>
      <c r="M334" s="55">
        <v>0</v>
      </c>
      <c r="N334" s="56">
        <v>0</v>
      </c>
      <c r="O334" s="57">
        <v>0</v>
      </c>
      <c r="P334" s="22">
        <v>0</v>
      </c>
      <c r="Q334" s="22"/>
    </row>
    <row r="335" spans="1:17" ht="18.75" x14ac:dyDescent="0.25">
      <c r="A335" s="388" t="s">
        <v>260</v>
      </c>
      <c r="B335" s="261" t="s">
        <v>73</v>
      </c>
      <c r="C335" s="241" t="s">
        <v>193</v>
      </c>
      <c r="D335" s="251" t="s">
        <v>161</v>
      </c>
      <c r="E335" s="252">
        <v>46387</v>
      </c>
      <c r="F335" s="252" t="s">
        <v>193</v>
      </c>
      <c r="G335" s="66" t="s">
        <v>9</v>
      </c>
      <c r="H335" s="110">
        <f t="shared" si="62"/>
        <v>0</v>
      </c>
      <c r="I335" s="146">
        <v>0</v>
      </c>
      <c r="J335" s="146"/>
      <c r="K335" s="48">
        <f>K336+K337+K338+K339</f>
        <v>0</v>
      </c>
      <c r="L335" s="48">
        <f>L336+L337+L338+L339</f>
        <v>0</v>
      </c>
      <c r="M335" s="48">
        <f>M336+M337+M338+M339</f>
        <v>0</v>
      </c>
      <c r="N335" s="48">
        <f>SUM(N336:N339)</f>
        <v>0</v>
      </c>
      <c r="O335" s="52">
        <f>SUM(O336:O339)</f>
        <v>0</v>
      </c>
      <c r="P335" s="21">
        <f>SUM(P336:P339)</f>
        <v>0</v>
      </c>
      <c r="Q335" s="21"/>
    </row>
    <row r="336" spans="1:17" ht="18.75" x14ac:dyDescent="0.25">
      <c r="A336" s="389"/>
      <c r="B336" s="261"/>
      <c r="C336" s="242"/>
      <c r="D336" s="251"/>
      <c r="E336" s="252"/>
      <c r="F336" s="252"/>
      <c r="G336" s="66" t="s">
        <v>180</v>
      </c>
      <c r="H336" s="111">
        <f t="shared" si="62"/>
        <v>0</v>
      </c>
      <c r="I336" s="149">
        <v>0</v>
      </c>
      <c r="J336" s="149"/>
      <c r="K336" s="53">
        <v>0</v>
      </c>
      <c r="L336" s="54">
        <v>0</v>
      </c>
      <c r="M336" s="55">
        <v>0</v>
      </c>
      <c r="N336" s="56">
        <v>0</v>
      </c>
      <c r="O336" s="57">
        <v>0</v>
      </c>
      <c r="P336" s="22">
        <v>0</v>
      </c>
      <c r="Q336" s="22"/>
    </row>
    <row r="337" spans="1:17" ht="18.75" x14ac:dyDescent="0.25">
      <c r="A337" s="389"/>
      <c r="B337" s="261"/>
      <c r="C337" s="242"/>
      <c r="D337" s="251"/>
      <c r="E337" s="252"/>
      <c r="F337" s="252"/>
      <c r="G337" s="66" t="s">
        <v>10</v>
      </c>
      <c r="H337" s="111">
        <f t="shared" si="62"/>
        <v>0</v>
      </c>
      <c r="I337" s="149">
        <v>0</v>
      </c>
      <c r="J337" s="149"/>
      <c r="K337" s="53">
        <v>0</v>
      </c>
      <c r="L337" s="54">
        <v>0</v>
      </c>
      <c r="M337" s="55">
        <v>0</v>
      </c>
      <c r="N337" s="56">
        <v>0</v>
      </c>
      <c r="O337" s="57">
        <v>0</v>
      </c>
      <c r="P337" s="22">
        <v>0</v>
      </c>
      <c r="Q337" s="22"/>
    </row>
    <row r="338" spans="1:17" ht="18.75" x14ac:dyDescent="0.25">
      <c r="A338" s="389"/>
      <c r="B338" s="261"/>
      <c r="C338" s="242"/>
      <c r="D338" s="251"/>
      <c r="E338" s="252"/>
      <c r="F338" s="252"/>
      <c r="G338" s="66" t="s">
        <v>11</v>
      </c>
      <c r="H338" s="111">
        <f t="shared" si="62"/>
        <v>0</v>
      </c>
      <c r="I338" s="149">
        <v>0</v>
      </c>
      <c r="J338" s="149"/>
      <c r="K338" s="53">
        <v>0</v>
      </c>
      <c r="L338" s="75">
        <v>0</v>
      </c>
      <c r="M338" s="76">
        <v>0</v>
      </c>
      <c r="N338" s="77">
        <v>0</v>
      </c>
      <c r="O338" s="78">
        <v>0</v>
      </c>
      <c r="P338" s="22">
        <v>0</v>
      </c>
      <c r="Q338" s="22"/>
    </row>
    <row r="339" spans="1:17" ht="54" customHeight="1" x14ac:dyDescent="0.25">
      <c r="A339" s="390"/>
      <c r="B339" s="261"/>
      <c r="C339" s="243"/>
      <c r="D339" s="251"/>
      <c r="E339" s="252"/>
      <c r="F339" s="252"/>
      <c r="G339" s="66" t="s">
        <v>12</v>
      </c>
      <c r="H339" s="111">
        <f t="shared" si="62"/>
        <v>0</v>
      </c>
      <c r="I339" s="149">
        <v>0</v>
      </c>
      <c r="J339" s="149"/>
      <c r="K339" s="53">
        <v>0</v>
      </c>
      <c r="L339" s="54">
        <v>0</v>
      </c>
      <c r="M339" s="55">
        <v>0</v>
      </c>
      <c r="N339" s="56">
        <v>0</v>
      </c>
      <c r="O339" s="57">
        <v>0</v>
      </c>
      <c r="P339" s="22">
        <v>0</v>
      </c>
      <c r="Q339" s="22"/>
    </row>
    <row r="340" spans="1:17" ht="117.75" customHeight="1" x14ac:dyDescent="0.25">
      <c r="A340" s="213"/>
      <c r="B340" s="211" t="s">
        <v>127</v>
      </c>
      <c r="C340" s="151" t="s">
        <v>193</v>
      </c>
      <c r="D340" s="121" t="s">
        <v>161</v>
      </c>
      <c r="E340" s="139" t="s">
        <v>46</v>
      </c>
      <c r="F340" s="141" t="s">
        <v>194</v>
      </c>
      <c r="G340" s="134" t="s">
        <v>13</v>
      </c>
      <c r="H340" s="157" t="s">
        <v>13</v>
      </c>
      <c r="I340" s="158" t="s">
        <v>13</v>
      </c>
      <c r="J340" s="158"/>
      <c r="K340" s="88"/>
      <c r="L340" s="89"/>
      <c r="M340" s="90"/>
      <c r="N340" s="91"/>
      <c r="O340" s="92"/>
      <c r="P340" s="20"/>
      <c r="Q340" s="20"/>
    </row>
    <row r="341" spans="1:17" ht="18.75" customHeight="1" x14ac:dyDescent="0.25">
      <c r="A341" s="388" t="s">
        <v>261</v>
      </c>
      <c r="B341" s="261" t="s">
        <v>91</v>
      </c>
      <c r="C341" s="241" t="s">
        <v>193</v>
      </c>
      <c r="D341" s="251" t="s">
        <v>96</v>
      </c>
      <c r="E341" s="252">
        <v>46387</v>
      </c>
      <c r="F341" s="252" t="s">
        <v>194</v>
      </c>
      <c r="G341" s="66" t="s">
        <v>9</v>
      </c>
      <c r="H341" s="110">
        <f t="shared" si="62"/>
        <v>40775.1</v>
      </c>
      <c r="I341" s="146">
        <f>I342+I343+I344+I345</f>
        <v>40775.1</v>
      </c>
      <c r="J341" s="146"/>
      <c r="K341" s="48">
        <f>K342+K343+K344+K345</f>
        <v>37000</v>
      </c>
      <c r="L341" s="48">
        <f>L342+L343+L344+L345</f>
        <v>3775.1</v>
      </c>
      <c r="M341" s="48">
        <f>M342+M343+M344+M345</f>
        <v>0</v>
      </c>
      <c r="N341" s="48">
        <f>SUM(N342:N345)</f>
        <v>0</v>
      </c>
      <c r="O341" s="52">
        <f>SUM(O342:O345)</f>
        <v>0</v>
      </c>
      <c r="P341" s="21">
        <f>SUM(P342:P345)</f>
        <v>0</v>
      </c>
      <c r="Q341" s="21"/>
    </row>
    <row r="342" spans="1:17" ht="18.75" x14ac:dyDescent="0.25">
      <c r="A342" s="389"/>
      <c r="B342" s="261"/>
      <c r="C342" s="242"/>
      <c r="D342" s="251"/>
      <c r="E342" s="252"/>
      <c r="F342" s="252"/>
      <c r="G342" s="66" t="s">
        <v>180</v>
      </c>
      <c r="H342" s="111">
        <f t="shared" si="62"/>
        <v>0</v>
      </c>
      <c r="I342" s="149">
        <v>0</v>
      </c>
      <c r="J342" s="149"/>
      <c r="K342" s="53">
        <v>0</v>
      </c>
      <c r="L342" s="54">
        <v>0</v>
      </c>
      <c r="M342" s="55">
        <v>0</v>
      </c>
      <c r="N342" s="56">
        <v>0</v>
      </c>
      <c r="O342" s="57">
        <v>0</v>
      </c>
      <c r="P342" s="22">
        <v>0</v>
      </c>
      <c r="Q342" s="22"/>
    </row>
    <row r="343" spans="1:17" ht="18.75" x14ac:dyDescent="0.25">
      <c r="A343" s="389"/>
      <c r="B343" s="261"/>
      <c r="C343" s="242"/>
      <c r="D343" s="251"/>
      <c r="E343" s="252"/>
      <c r="F343" s="252"/>
      <c r="G343" s="66" t="s">
        <v>10</v>
      </c>
      <c r="H343" s="111">
        <f t="shared" si="62"/>
        <v>0</v>
      </c>
      <c r="I343" s="149">
        <v>0</v>
      </c>
      <c r="J343" s="149"/>
      <c r="K343" s="53">
        <v>0</v>
      </c>
      <c r="L343" s="54">
        <v>0</v>
      </c>
      <c r="M343" s="55">
        <v>0</v>
      </c>
      <c r="N343" s="56">
        <v>0</v>
      </c>
      <c r="O343" s="57">
        <v>0</v>
      </c>
      <c r="P343" s="22">
        <v>0</v>
      </c>
      <c r="Q343" s="22"/>
    </row>
    <row r="344" spans="1:17" ht="18.75" x14ac:dyDescent="0.25">
      <c r="A344" s="389"/>
      <c r="B344" s="261"/>
      <c r="C344" s="242"/>
      <c r="D344" s="251"/>
      <c r="E344" s="252"/>
      <c r="F344" s="252"/>
      <c r="G344" s="66" t="s">
        <v>11</v>
      </c>
      <c r="H344" s="111">
        <f t="shared" si="62"/>
        <v>40775.1</v>
      </c>
      <c r="I344" s="149">
        <v>40775.1</v>
      </c>
      <c r="J344" s="149"/>
      <c r="K344" s="53">
        <v>37000</v>
      </c>
      <c r="L344" s="75">
        <v>3775.1</v>
      </c>
      <c r="M344" s="76">
        <v>0</v>
      </c>
      <c r="N344" s="77">
        <v>0</v>
      </c>
      <c r="O344" s="78">
        <v>0</v>
      </c>
      <c r="P344" s="22">
        <v>0</v>
      </c>
      <c r="Q344" s="22"/>
    </row>
    <row r="345" spans="1:17" ht="24" customHeight="1" x14ac:dyDescent="0.25">
      <c r="A345" s="390"/>
      <c r="B345" s="261"/>
      <c r="C345" s="243"/>
      <c r="D345" s="251"/>
      <c r="E345" s="252"/>
      <c r="F345" s="252"/>
      <c r="G345" s="66" t="s">
        <v>12</v>
      </c>
      <c r="H345" s="111">
        <f t="shared" si="62"/>
        <v>0</v>
      </c>
      <c r="I345" s="149">
        <v>0</v>
      </c>
      <c r="J345" s="149"/>
      <c r="K345" s="53">
        <v>0</v>
      </c>
      <c r="L345" s="54">
        <v>0</v>
      </c>
      <c r="M345" s="55">
        <v>0</v>
      </c>
      <c r="N345" s="56">
        <v>0</v>
      </c>
      <c r="O345" s="57">
        <v>0</v>
      </c>
      <c r="P345" s="22">
        <v>0</v>
      </c>
      <c r="Q345" s="22"/>
    </row>
    <row r="346" spans="1:17" ht="87" customHeight="1" x14ac:dyDescent="0.25">
      <c r="A346" s="213"/>
      <c r="B346" s="211" t="s">
        <v>148</v>
      </c>
      <c r="C346" s="151" t="s">
        <v>193</v>
      </c>
      <c r="D346" s="120" t="s">
        <v>97</v>
      </c>
      <c r="E346" s="118" t="s">
        <v>36</v>
      </c>
      <c r="F346" s="118" t="s">
        <v>194</v>
      </c>
      <c r="G346" s="134" t="s">
        <v>13</v>
      </c>
      <c r="H346" s="157" t="s">
        <v>13</v>
      </c>
      <c r="I346" s="158" t="s">
        <v>13</v>
      </c>
      <c r="J346" s="158"/>
      <c r="K346" s="88">
        <v>0</v>
      </c>
      <c r="L346" s="89">
        <v>0</v>
      </c>
      <c r="M346" s="90">
        <v>0</v>
      </c>
      <c r="N346" s="91">
        <v>0</v>
      </c>
      <c r="O346" s="92">
        <v>0</v>
      </c>
      <c r="P346" s="20">
        <v>0</v>
      </c>
      <c r="Q346" s="20"/>
    </row>
    <row r="347" spans="1:17" ht="209.25" customHeight="1" x14ac:dyDescent="0.25">
      <c r="A347" s="213"/>
      <c r="B347" s="211" t="s">
        <v>128</v>
      </c>
      <c r="C347" s="151" t="s">
        <v>193</v>
      </c>
      <c r="D347" s="98" t="s">
        <v>47</v>
      </c>
      <c r="E347" s="139">
        <v>46387</v>
      </c>
      <c r="F347" s="215" t="s">
        <v>298</v>
      </c>
      <c r="G347" s="134" t="s">
        <v>13</v>
      </c>
      <c r="H347" s="157" t="s">
        <v>13</v>
      </c>
      <c r="I347" s="158" t="s">
        <v>13</v>
      </c>
      <c r="J347" s="158"/>
      <c r="K347" s="88">
        <v>0</v>
      </c>
      <c r="L347" s="89">
        <v>0</v>
      </c>
      <c r="M347" s="90">
        <v>0</v>
      </c>
      <c r="N347" s="91">
        <v>0</v>
      </c>
      <c r="O347" s="92">
        <v>0</v>
      </c>
      <c r="P347" s="20">
        <v>0</v>
      </c>
      <c r="Q347" s="20"/>
    </row>
    <row r="348" spans="1:17" ht="18.75" customHeight="1" x14ac:dyDescent="0.25">
      <c r="A348" s="388" t="s">
        <v>262</v>
      </c>
      <c r="B348" s="384" t="s">
        <v>74</v>
      </c>
      <c r="C348" s="235" t="s">
        <v>13</v>
      </c>
      <c r="D348" s="260" t="s">
        <v>98</v>
      </c>
      <c r="E348" s="252">
        <v>46387</v>
      </c>
      <c r="F348" s="252" t="s">
        <v>13</v>
      </c>
      <c r="G348" s="66" t="s">
        <v>9</v>
      </c>
      <c r="H348" s="110">
        <f t="shared" si="62"/>
        <v>97.2</v>
      </c>
      <c r="I348" s="146">
        <f>I349+I350+I351+I352</f>
        <v>97.2</v>
      </c>
      <c r="J348" s="146"/>
      <c r="K348" s="48">
        <f>K349+K350+K351+K352</f>
        <v>0</v>
      </c>
      <c r="L348" s="48">
        <f>L349+L350+L351+L352</f>
        <v>97.2</v>
      </c>
      <c r="M348" s="48">
        <f>M349+M350+M351+M352</f>
        <v>0</v>
      </c>
      <c r="N348" s="48">
        <f>SUM(N349:N352)</f>
        <v>0</v>
      </c>
      <c r="O348" s="52">
        <f>SUM(O349:O352)</f>
        <v>0</v>
      </c>
      <c r="P348" s="21">
        <f>SUM(P349:P352)</f>
        <v>0</v>
      </c>
      <c r="Q348" s="21"/>
    </row>
    <row r="349" spans="1:17" ht="18.75" x14ac:dyDescent="0.25">
      <c r="A349" s="389"/>
      <c r="B349" s="384"/>
      <c r="C349" s="236"/>
      <c r="D349" s="260"/>
      <c r="E349" s="252"/>
      <c r="F349" s="252"/>
      <c r="G349" s="66" t="s">
        <v>180</v>
      </c>
      <c r="H349" s="111">
        <f t="shared" si="62"/>
        <v>0</v>
      </c>
      <c r="I349" s="149">
        <f>I354</f>
        <v>0</v>
      </c>
      <c r="J349" s="149"/>
      <c r="K349" s="53">
        <v>0</v>
      </c>
      <c r="L349" s="54">
        <v>0</v>
      </c>
      <c r="M349" s="55">
        <v>0</v>
      </c>
      <c r="N349" s="56">
        <v>0</v>
      </c>
      <c r="O349" s="57">
        <v>0</v>
      </c>
      <c r="P349" s="22">
        <v>0</v>
      </c>
      <c r="Q349" s="22"/>
    </row>
    <row r="350" spans="1:17" ht="18.75" x14ac:dyDescent="0.25">
      <c r="A350" s="389"/>
      <c r="B350" s="384"/>
      <c r="C350" s="236"/>
      <c r="D350" s="260"/>
      <c r="E350" s="252"/>
      <c r="F350" s="252"/>
      <c r="G350" s="66" t="s">
        <v>10</v>
      </c>
      <c r="H350" s="111">
        <f t="shared" si="62"/>
        <v>0</v>
      </c>
      <c r="I350" s="149">
        <f t="shared" ref="I350:I352" si="74">I355</f>
        <v>0</v>
      </c>
      <c r="J350" s="149"/>
      <c r="K350" s="53">
        <v>0</v>
      </c>
      <c r="L350" s="54">
        <v>0</v>
      </c>
      <c r="M350" s="55">
        <v>0</v>
      </c>
      <c r="N350" s="56">
        <v>0</v>
      </c>
      <c r="O350" s="57">
        <v>0</v>
      </c>
      <c r="P350" s="22">
        <v>0</v>
      </c>
      <c r="Q350" s="22"/>
    </row>
    <row r="351" spans="1:17" ht="18.75" x14ac:dyDescent="0.25">
      <c r="A351" s="389"/>
      <c r="B351" s="384"/>
      <c r="C351" s="236"/>
      <c r="D351" s="260"/>
      <c r="E351" s="252"/>
      <c r="F351" s="252"/>
      <c r="G351" s="66" t="s">
        <v>11</v>
      </c>
      <c r="H351" s="111">
        <f t="shared" si="62"/>
        <v>97.2</v>
      </c>
      <c r="I351" s="149">
        <f t="shared" si="74"/>
        <v>97.2</v>
      </c>
      <c r="J351" s="149"/>
      <c r="K351" s="53">
        <f>K356</f>
        <v>0</v>
      </c>
      <c r="L351" s="75">
        <f>L356</f>
        <v>97.2</v>
      </c>
      <c r="M351" s="76">
        <v>0</v>
      </c>
      <c r="N351" s="77">
        <v>0</v>
      </c>
      <c r="O351" s="78">
        <v>0</v>
      </c>
      <c r="P351" s="22">
        <v>0</v>
      </c>
      <c r="Q351" s="22"/>
    </row>
    <row r="352" spans="1:17" ht="40.5" customHeight="1" x14ac:dyDescent="0.25">
      <c r="A352" s="390"/>
      <c r="B352" s="384"/>
      <c r="C352" s="237"/>
      <c r="D352" s="260"/>
      <c r="E352" s="252"/>
      <c r="F352" s="252"/>
      <c r="G352" s="66" t="s">
        <v>12</v>
      </c>
      <c r="H352" s="111">
        <f t="shared" si="62"/>
        <v>0</v>
      </c>
      <c r="I352" s="149">
        <f t="shared" si="74"/>
        <v>0</v>
      </c>
      <c r="J352" s="149"/>
      <c r="K352" s="53">
        <v>0</v>
      </c>
      <c r="L352" s="54">
        <v>0</v>
      </c>
      <c r="M352" s="55">
        <v>0</v>
      </c>
      <c r="N352" s="56">
        <v>0</v>
      </c>
      <c r="O352" s="57">
        <v>0</v>
      </c>
      <c r="P352" s="22">
        <v>0</v>
      </c>
      <c r="Q352" s="22"/>
    </row>
    <row r="353" spans="1:17" ht="40.5" customHeight="1" x14ac:dyDescent="0.25">
      <c r="A353" s="388" t="s">
        <v>263</v>
      </c>
      <c r="B353" s="261" t="s">
        <v>75</v>
      </c>
      <c r="C353" s="241" t="s">
        <v>193</v>
      </c>
      <c r="D353" s="251" t="s">
        <v>48</v>
      </c>
      <c r="E353" s="252">
        <v>46387</v>
      </c>
      <c r="F353" s="252" t="s">
        <v>193</v>
      </c>
      <c r="G353" s="101" t="s">
        <v>9</v>
      </c>
      <c r="H353" s="110">
        <f t="shared" si="62"/>
        <v>97.2</v>
      </c>
      <c r="I353" s="146">
        <f>I354+I355+I356+I357</f>
        <v>97.2</v>
      </c>
      <c r="J353" s="146"/>
      <c r="K353" s="48">
        <f>K354+K355+K356+K357</f>
        <v>0</v>
      </c>
      <c r="L353" s="48">
        <f>L354+L355+L356+L357</f>
        <v>97.2</v>
      </c>
      <c r="M353" s="48">
        <f>M354+M355+M356+M357</f>
        <v>0</v>
      </c>
      <c r="N353" s="48">
        <f>SUM(N354:N357)</f>
        <v>0</v>
      </c>
      <c r="O353" s="52">
        <f>SUM(O354:O357)</f>
        <v>0</v>
      </c>
      <c r="P353" s="21">
        <f>SUM(P354:P357)</f>
        <v>0</v>
      </c>
      <c r="Q353" s="21"/>
    </row>
    <row r="354" spans="1:17" ht="40.5" customHeight="1" x14ac:dyDescent="0.25">
      <c r="A354" s="389"/>
      <c r="B354" s="261"/>
      <c r="C354" s="242"/>
      <c r="D354" s="251"/>
      <c r="E354" s="252"/>
      <c r="F354" s="252"/>
      <c r="G354" s="101" t="s">
        <v>180</v>
      </c>
      <c r="H354" s="111">
        <f t="shared" si="62"/>
        <v>0</v>
      </c>
      <c r="I354" s="149">
        <v>0</v>
      </c>
      <c r="J354" s="149"/>
      <c r="K354" s="53">
        <v>0</v>
      </c>
      <c r="L354" s="54">
        <v>0</v>
      </c>
      <c r="M354" s="55">
        <v>0</v>
      </c>
      <c r="N354" s="56">
        <v>0</v>
      </c>
      <c r="O354" s="57">
        <v>0</v>
      </c>
      <c r="P354" s="22">
        <v>0</v>
      </c>
      <c r="Q354" s="22"/>
    </row>
    <row r="355" spans="1:17" ht="18.75" x14ac:dyDescent="0.25">
      <c r="A355" s="389"/>
      <c r="B355" s="261"/>
      <c r="C355" s="242"/>
      <c r="D355" s="251"/>
      <c r="E355" s="252"/>
      <c r="F355" s="252"/>
      <c r="G355" s="101" t="s">
        <v>10</v>
      </c>
      <c r="H355" s="111">
        <f t="shared" si="62"/>
        <v>0</v>
      </c>
      <c r="I355" s="149">
        <v>0</v>
      </c>
      <c r="J355" s="149"/>
      <c r="K355" s="53">
        <v>0</v>
      </c>
      <c r="L355" s="54">
        <v>0</v>
      </c>
      <c r="M355" s="55">
        <v>0</v>
      </c>
      <c r="N355" s="56">
        <v>0</v>
      </c>
      <c r="O355" s="57">
        <v>0</v>
      </c>
      <c r="P355" s="22">
        <v>0</v>
      </c>
      <c r="Q355" s="22"/>
    </row>
    <row r="356" spans="1:17" ht="18.75" x14ac:dyDescent="0.25">
      <c r="A356" s="389"/>
      <c r="B356" s="261"/>
      <c r="C356" s="242"/>
      <c r="D356" s="251"/>
      <c r="E356" s="252"/>
      <c r="F356" s="252"/>
      <c r="G356" s="101" t="s">
        <v>11</v>
      </c>
      <c r="H356" s="111">
        <f t="shared" si="62"/>
        <v>97.2</v>
      </c>
      <c r="I356" s="149">
        <v>97.2</v>
      </c>
      <c r="J356" s="149"/>
      <c r="K356" s="53">
        <v>0</v>
      </c>
      <c r="L356" s="75">
        <v>97.2</v>
      </c>
      <c r="M356" s="76">
        <v>0</v>
      </c>
      <c r="N356" s="77">
        <v>0</v>
      </c>
      <c r="O356" s="78">
        <v>0</v>
      </c>
      <c r="P356" s="22">
        <v>0</v>
      </c>
      <c r="Q356" s="22"/>
    </row>
    <row r="357" spans="1:17" ht="78.75" customHeight="1" x14ac:dyDescent="0.25">
      <c r="A357" s="390"/>
      <c r="B357" s="261"/>
      <c r="C357" s="243"/>
      <c r="D357" s="251"/>
      <c r="E357" s="252"/>
      <c r="F357" s="252"/>
      <c r="G357" s="101" t="s">
        <v>12</v>
      </c>
      <c r="H357" s="111">
        <f t="shared" si="62"/>
        <v>0</v>
      </c>
      <c r="I357" s="149">
        <v>0</v>
      </c>
      <c r="J357" s="149"/>
      <c r="K357" s="53">
        <v>0</v>
      </c>
      <c r="L357" s="54">
        <v>0</v>
      </c>
      <c r="M357" s="55">
        <v>0</v>
      </c>
      <c r="N357" s="56">
        <v>0</v>
      </c>
      <c r="O357" s="57">
        <v>0</v>
      </c>
      <c r="P357" s="22">
        <v>0</v>
      </c>
      <c r="Q357" s="22"/>
    </row>
    <row r="358" spans="1:17" ht="153" customHeight="1" x14ac:dyDescent="0.25">
      <c r="A358" s="213"/>
      <c r="B358" s="212" t="s">
        <v>129</v>
      </c>
      <c r="C358" s="151" t="s">
        <v>196</v>
      </c>
      <c r="D358" s="98" t="s">
        <v>48</v>
      </c>
      <c r="E358" s="139" t="s">
        <v>34</v>
      </c>
      <c r="F358" s="118" t="s">
        <v>299</v>
      </c>
      <c r="G358" s="134" t="s">
        <v>13</v>
      </c>
      <c r="H358" s="157" t="s">
        <v>13</v>
      </c>
      <c r="I358" s="158" t="s">
        <v>13</v>
      </c>
      <c r="J358" s="158"/>
      <c r="K358" s="88">
        <v>0</v>
      </c>
      <c r="L358" s="89">
        <v>0</v>
      </c>
      <c r="M358" s="90">
        <v>0</v>
      </c>
      <c r="N358" s="91">
        <v>0</v>
      </c>
      <c r="O358" s="92">
        <v>0</v>
      </c>
      <c r="P358" s="20">
        <v>0</v>
      </c>
      <c r="Q358" s="20"/>
    </row>
    <row r="359" spans="1:17" ht="18.75" customHeight="1" x14ac:dyDescent="0.25">
      <c r="A359" s="363" t="s">
        <v>90</v>
      </c>
      <c r="B359" s="364"/>
      <c r="C359" s="364"/>
      <c r="D359" s="364"/>
      <c r="E359" s="364"/>
      <c r="F359" s="364"/>
      <c r="G359" s="364"/>
      <c r="H359" s="364"/>
      <c r="I359" s="365"/>
      <c r="J359" s="174"/>
      <c r="K359" s="48">
        <f>K360+K361+K362+K363</f>
        <v>0</v>
      </c>
      <c r="L359" s="48">
        <f>L360+L361+L362+L363</f>
        <v>0</v>
      </c>
      <c r="M359" s="48">
        <f>M360+M361+M362+M363</f>
        <v>0</v>
      </c>
      <c r="N359" s="48">
        <f>SUM(N360:N363)</f>
        <v>0</v>
      </c>
      <c r="O359" s="52">
        <f>SUM(O360:O363)</f>
        <v>0</v>
      </c>
      <c r="P359" s="21">
        <f>SUM(P360:P363)</f>
        <v>0</v>
      </c>
      <c r="Q359" s="21"/>
    </row>
    <row r="360" spans="1:17" ht="18.75" x14ac:dyDescent="0.25">
      <c r="A360" s="366"/>
      <c r="B360" s="367"/>
      <c r="C360" s="367"/>
      <c r="D360" s="367"/>
      <c r="E360" s="367"/>
      <c r="F360" s="367"/>
      <c r="G360" s="367"/>
      <c r="H360" s="367"/>
      <c r="I360" s="368"/>
      <c r="J360" s="175"/>
      <c r="K360" s="53">
        <f t="shared" ref="K360:K363" si="75">K365+K370</f>
        <v>0</v>
      </c>
      <c r="L360" s="53">
        <f t="shared" ref="L360:L363" si="76">L365+L370</f>
        <v>0</v>
      </c>
      <c r="M360" s="53">
        <f t="shared" ref="M360:M363" si="77">M365+M370</f>
        <v>0</v>
      </c>
      <c r="N360" s="53">
        <f t="shared" ref="N360:N363" si="78">N365+N370</f>
        <v>0</v>
      </c>
      <c r="O360" s="53">
        <f t="shared" ref="O360:O363" si="79">O365+O370</f>
        <v>0</v>
      </c>
      <c r="P360" s="19">
        <f t="shared" ref="P360:P363" si="80">P365+P370</f>
        <v>0</v>
      </c>
      <c r="Q360" s="19"/>
    </row>
    <row r="361" spans="1:17" ht="0.75" customHeight="1" x14ac:dyDescent="0.25">
      <c r="A361" s="366"/>
      <c r="B361" s="367"/>
      <c r="C361" s="367"/>
      <c r="D361" s="367"/>
      <c r="E361" s="367"/>
      <c r="F361" s="367"/>
      <c r="G361" s="367"/>
      <c r="H361" s="367"/>
      <c r="I361" s="368"/>
      <c r="J361" s="175"/>
      <c r="K361" s="53">
        <f t="shared" si="75"/>
        <v>0</v>
      </c>
      <c r="L361" s="53">
        <f t="shared" si="76"/>
        <v>0</v>
      </c>
      <c r="M361" s="53">
        <f t="shared" si="77"/>
        <v>0</v>
      </c>
      <c r="N361" s="53">
        <f t="shared" si="78"/>
        <v>0</v>
      </c>
      <c r="O361" s="53">
        <f t="shared" si="79"/>
        <v>0</v>
      </c>
      <c r="P361" s="19">
        <f t="shared" si="80"/>
        <v>0</v>
      </c>
      <c r="Q361" s="19"/>
    </row>
    <row r="362" spans="1:17" ht="18.75" hidden="1" customHeight="1" x14ac:dyDescent="0.25">
      <c r="A362" s="366"/>
      <c r="B362" s="367"/>
      <c r="C362" s="367"/>
      <c r="D362" s="367"/>
      <c r="E362" s="367"/>
      <c r="F362" s="367"/>
      <c r="G362" s="367"/>
      <c r="H362" s="367"/>
      <c r="I362" s="368"/>
      <c r="J362" s="175"/>
      <c r="K362" s="53">
        <f>K367+K372</f>
        <v>0</v>
      </c>
      <c r="L362" s="53">
        <f t="shared" si="76"/>
        <v>0</v>
      </c>
      <c r="M362" s="53">
        <f t="shared" si="77"/>
        <v>0</v>
      </c>
      <c r="N362" s="53">
        <f t="shared" si="78"/>
        <v>0</v>
      </c>
      <c r="O362" s="53">
        <f t="shared" si="79"/>
        <v>0</v>
      </c>
      <c r="P362" s="19">
        <f t="shared" si="80"/>
        <v>0</v>
      </c>
      <c r="Q362" s="19"/>
    </row>
    <row r="363" spans="1:17" ht="18.75" x14ac:dyDescent="0.25">
      <c r="A363" s="369"/>
      <c r="B363" s="370"/>
      <c r="C363" s="370"/>
      <c r="D363" s="370"/>
      <c r="E363" s="370"/>
      <c r="F363" s="370"/>
      <c r="G363" s="370"/>
      <c r="H363" s="370"/>
      <c r="I363" s="371"/>
      <c r="J363" s="176"/>
      <c r="K363" s="53">
        <f t="shared" si="75"/>
        <v>0</v>
      </c>
      <c r="L363" s="53">
        <f t="shared" si="76"/>
        <v>0</v>
      </c>
      <c r="M363" s="53">
        <f t="shared" si="77"/>
        <v>0</v>
      </c>
      <c r="N363" s="53">
        <f t="shared" si="78"/>
        <v>0</v>
      </c>
      <c r="O363" s="53">
        <f t="shared" si="79"/>
        <v>0</v>
      </c>
      <c r="P363" s="19">
        <f t="shared" si="80"/>
        <v>0</v>
      </c>
      <c r="Q363" s="19"/>
    </row>
    <row r="364" spans="1:17" ht="18.75" customHeight="1" x14ac:dyDescent="0.25">
      <c r="A364" s="388" t="s">
        <v>264</v>
      </c>
      <c r="B364" s="374" t="s">
        <v>76</v>
      </c>
      <c r="C364" s="241" t="s">
        <v>13</v>
      </c>
      <c r="D364" s="251" t="s">
        <v>119</v>
      </c>
      <c r="E364" s="252">
        <v>46387</v>
      </c>
      <c r="F364" s="252" t="s">
        <v>13</v>
      </c>
      <c r="G364" s="86" t="s">
        <v>9</v>
      </c>
      <c r="H364" s="110">
        <f>H365+H366+H367+H368</f>
        <v>99956.1</v>
      </c>
      <c r="I364" s="146">
        <f>I365+I366+I367+I368</f>
        <v>68163</v>
      </c>
      <c r="J364" s="146"/>
      <c r="K364" s="48">
        <f>K365+K366+K367+K368</f>
        <v>0</v>
      </c>
      <c r="L364" s="48">
        <f>L365+L366+L367+L368</f>
        <v>0</v>
      </c>
      <c r="M364" s="48">
        <f>M365+M366+M367+M368</f>
        <v>0</v>
      </c>
      <c r="N364" s="48">
        <f>SUM(N365:N368)</f>
        <v>0</v>
      </c>
      <c r="O364" s="52">
        <f>SUM(O365:O368)</f>
        <v>0</v>
      </c>
      <c r="P364" s="21">
        <f>SUM(P365:P368)</f>
        <v>0</v>
      </c>
      <c r="Q364" s="21"/>
    </row>
    <row r="365" spans="1:17" ht="18.75" x14ac:dyDescent="0.25">
      <c r="A365" s="389"/>
      <c r="B365" s="374"/>
      <c r="C365" s="242"/>
      <c r="D365" s="251"/>
      <c r="E365" s="252"/>
      <c r="F365" s="252"/>
      <c r="G365" s="86" t="s">
        <v>180</v>
      </c>
      <c r="H365" s="111">
        <f t="shared" si="62"/>
        <v>0</v>
      </c>
      <c r="I365" s="149">
        <v>0</v>
      </c>
      <c r="J365" s="149"/>
      <c r="K365" s="53">
        <v>0</v>
      </c>
      <c r="L365" s="54">
        <v>0</v>
      </c>
      <c r="M365" s="55">
        <v>0</v>
      </c>
      <c r="N365" s="56">
        <v>0</v>
      </c>
      <c r="O365" s="57">
        <v>0</v>
      </c>
      <c r="P365" s="22">
        <v>0</v>
      </c>
      <c r="Q365" s="22"/>
    </row>
    <row r="366" spans="1:17" ht="18.75" x14ac:dyDescent="0.25">
      <c r="A366" s="389"/>
      <c r="B366" s="374"/>
      <c r="C366" s="242"/>
      <c r="D366" s="251"/>
      <c r="E366" s="252"/>
      <c r="F366" s="252"/>
      <c r="G366" s="86" t="s">
        <v>10</v>
      </c>
      <c r="H366" s="111">
        <v>2598.5</v>
      </c>
      <c r="I366" s="149">
        <v>1371.6</v>
      </c>
      <c r="J366" s="149"/>
      <c r="K366" s="53">
        <v>0</v>
      </c>
      <c r="L366" s="54">
        <v>0</v>
      </c>
      <c r="M366" s="55">
        <v>0</v>
      </c>
      <c r="N366" s="56">
        <v>0</v>
      </c>
      <c r="O366" s="57">
        <v>0</v>
      </c>
      <c r="P366" s="22">
        <v>0</v>
      </c>
      <c r="Q366" s="22"/>
    </row>
    <row r="367" spans="1:17" ht="18.75" x14ac:dyDescent="0.25">
      <c r="A367" s="389"/>
      <c r="B367" s="374"/>
      <c r="C367" s="242"/>
      <c r="D367" s="251"/>
      <c r="E367" s="252"/>
      <c r="F367" s="252"/>
      <c r="G367" s="86" t="s">
        <v>11</v>
      </c>
      <c r="H367" s="111">
        <v>97357.6</v>
      </c>
      <c r="I367" s="149">
        <v>66791.399999999994</v>
      </c>
      <c r="J367" s="149"/>
      <c r="K367" s="53">
        <v>0</v>
      </c>
      <c r="L367" s="75">
        <v>0</v>
      </c>
      <c r="M367" s="76">
        <v>0</v>
      </c>
      <c r="N367" s="77">
        <v>0</v>
      </c>
      <c r="O367" s="78">
        <v>0</v>
      </c>
      <c r="P367" s="22"/>
      <c r="Q367" s="22"/>
    </row>
    <row r="368" spans="1:17" ht="141.75" customHeight="1" x14ac:dyDescent="0.25">
      <c r="A368" s="390"/>
      <c r="B368" s="374"/>
      <c r="C368" s="243"/>
      <c r="D368" s="251"/>
      <c r="E368" s="252"/>
      <c r="F368" s="252"/>
      <c r="G368" s="86" t="s">
        <v>12</v>
      </c>
      <c r="H368" s="111">
        <f t="shared" si="62"/>
        <v>0</v>
      </c>
      <c r="I368" s="149">
        <v>0</v>
      </c>
      <c r="J368" s="149"/>
      <c r="K368" s="53">
        <v>0</v>
      </c>
      <c r="L368" s="54">
        <v>0</v>
      </c>
      <c r="M368" s="55">
        <v>0</v>
      </c>
      <c r="N368" s="56">
        <v>0</v>
      </c>
      <c r="O368" s="57">
        <v>0</v>
      </c>
      <c r="P368" s="22">
        <v>0</v>
      </c>
      <c r="Q368" s="22"/>
    </row>
    <row r="369" spans="1:17" ht="18.75" x14ac:dyDescent="0.25">
      <c r="A369" s="388" t="s">
        <v>265</v>
      </c>
      <c r="B369" s="374" t="s">
        <v>77</v>
      </c>
      <c r="C369" s="241" t="s">
        <v>13</v>
      </c>
      <c r="D369" s="251" t="s">
        <v>120</v>
      </c>
      <c r="E369" s="252">
        <v>46387</v>
      </c>
      <c r="F369" s="252" t="s">
        <v>13</v>
      </c>
      <c r="G369" s="86" t="s">
        <v>9</v>
      </c>
      <c r="H369" s="110">
        <f>H370+H371+H372+H373</f>
        <v>135.30000000000001</v>
      </c>
      <c r="I369" s="146">
        <f>I370+I371+I372+I373</f>
        <v>39.200000000000003</v>
      </c>
      <c r="J369" s="146"/>
      <c r="K369" s="48">
        <f>K370+K371+K372+K373</f>
        <v>0</v>
      </c>
      <c r="L369" s="48">
        <f>L370+L371+L372+L373</f>
        <v>0</v>
      </c>
      <c r="M369" s="48">
        <f>M370+M371+M372+M373</f>
        <v>0</v>
      </c>
      <c r="N369" s="48">
        <f>SUM(N370:N373)</f>
        <v>0</v>
      </c>
      <c r="O369" s="52">
        <f>SUM(O370:O373)</f>
        <v>0</v>
      </c>
      <c r="P369" s="21">
        <f>SUM(P370:P373)</f>
        <v>0</v>
      </c>
      <c r="Q369" s="21"/>
    </row>
    <row r="370" spans="1:17" ht="18.75" x14ac:dyDescent="0.25">
      <c r="A370" s="389"/>
      <c r="B370" s="374"/>
      <c r="C370" s="242"/>
      <c r="D370" s="251"/>
      <c r="E370" s="252"/>
      <c r="F370" s="252"/>
      <c r="G370" s="86" t="s">
        <v>180</v>
      </c>
      <c r="H370" s="111">
        <f t="shared" si="62"/>
        <v>0</v>
      </c>
      <c r="I370" s="149">
        <v>0</v>
      </c>
      <c r="J370" s="149"/>
      <c r="K370" s="53">
        <v>0</v>
      </c>
      <c r="L370" s="54">
        <v>0</v>
      </c>
      <c r="M370" s="55">
        <v>0</v>
      </c>
      <c r="N370" s="56">
        <v>0</v>
      </c>
      <c r="O370" s="57">
        <v>0</v>
      </c>
      <c r="P370" s="22">
        <v>0</v>
      </c>
      <c r="Q370" s="22"/>
    </row>
    <row r="371" spans="1:17" ht="18.75" x14ac:dyDescent="0.25">
      <c r="A371" s="389"/>
      <c r="B371" s="374"/>
      <c r="C371" s="242"/>
      <c r="D371" s="251"/>
      <c r="E371" s="252"/>
      <c r="F371" s="252"/>
      <c r="G371" s="86" t="s">
        <v>10</v>
      </c>
      <c r="H371" s="111">
        <f t="shared" si="62"/>
        <v>0</v>
      </c>
      <c r="I371" s="149">
        <v>0</v>
      </c>
      <c r="J371" s="149"/>
      <c r="K371" s="53">
        <v>0</v>
      </c>
      <c r="L371" s="54">
        <v>0</v>
      </c>
      <c r="M371" s="55">
        <v>0</v>
      </c>
      <c r="N371" s="56">
        <v>0</v>
      </c>
      <c r="O371" s="57">
        <v>0</v>
      </c>
      <c r="P371" s="22">
        <v>0</v>
      </c>
      <c r="Q371" s="22"/>
    </row>
    <row r="372" spans="1:17" ht="18.75" x14ac:dyDescent="0.25">
      <c r="A372" s="389"/>
      <c r="B372" s="374"/>
      <c r="C372" s="242"/>
      <c r="D372" s="251"/>
      <c r="E372" s="252"/>
      <c r="F372" s="252"/>
      <c r="G372" s="86" t="s">
        <v>11</v>
      </c>
      <c r="H372" s="111">
        <v>135.30000000000001</v>
      </c>
      <c r="I372" s="149">
        <v>39.200000000000003</v>
      </c>
      <c r="J372" s="149"/>
      <c r="K372" s="53">
        <v>0</v>
      </c>
      <c r="L372" s="75">
        <v>0</v>
      </c>
      <c r="M372" s="76">
        <v>0</v>
      </c>
      <c r="N372" s="77">
        <v>0</v>
      </c>
      <c r="O372" s="78">
        <v>0</v>
      </c>
      <c r="P372" s="22">
        <v>0</v>
      </c>
      <c r="Q372" s="22"/>
    </row>
    <row r="373" spans="1:17" ht="100.5" customHeight="1" x14ac:dyDescent="0.25">
      <c r="A373" s="390"/>
      <c r="B373" s="374"/>
      <c r="C373" s="243"/>
      <c r="D373" s="251"/>
      <c r="E373" s="252"/>
      <c r="F373" s="252"/>
      <c r="G373" s="86" t="s">
        <v>12</v>
      </c>
      <c r="H373" s="111">
        <f t="shared" ref="H373" si="81">SUM(K373:P373)</f>
        <v>0</v>
      </c>
      <c r="I373" s="149">
        <v>0</v>
      </c>
      <c r="J373" s="149"/>
      <c r="K373" s="53">
        <v>0</v>
      </c>
      <c r="L373" s="54">
        <v>0</v>
      </c>
      <c r="M373" s="55">
        <v>0</v>
      </c>
      <c r="N373" s="56">
        <v>0</v>
      </c>
      <c r="O373" s="57">
        <v>0</v>
      </c>
      <c r="P373" s="22">
        <v>0</v>
      </c>
      <c r="Q373" s="22"/>
    </row>
    <row r="374" spans="1:17" ht="18.75" customHeight="1" x14ac:dyDescent="0.25">
      <c r="A374" s="378" t="s">
        <v>49</v>
      </c>
      <c r="B374" s="379"/>
      <c r="C374" s="375" t="s">
        <v>13</v>
      </c>
      <c r="D374" s="372" t="s">
        <v>70</v>
      </c>
      <c r="E374" s="373">
        <v>46387</v>
      </c>
      <c r="F374" s="373" t="s">
        <v>13</v>
      </c>
      <c r="G374" s="124" t="s">
        <v>9</v>
      </c>
      <c r="H374" s="113">
        <f>H375+H376+H377+H378</f>
        <v>1745336.2999999998</v>
      </c>
      <c r="I374" s="113">
        <f>I375+I376+I377+I378</f>
        <v>1382661.6999999997</v>
      </c>
      <c r="J374" s="186"/>
      <c r="K374" s="48">
        <f>K375+K376+K377+K378</f>
        <v>121385.60000000001</v>
      </c>
      <c r="L374" s="48">
        <f>L375+L376+L377+L378</f>
        <v>20666.199999999997</v>
      </c>
      <c r="M374" s="48">
        <f>M375+M376+M377+M378</f>
        <v>77044.3</v>
      </c>
      <c r="N374" s="48">
        <f>SUM(N375:N378)</f>
        <v>182318.9</v>
      </c>
      <c r="O374" s="52">
        <f>SUM(O375:O378)</f>
        <v>941257.6</v>
      </c>
      <c r="P374" s="21">
        <f>SUM(P375:P378)</f>
        <v>15276.8</v>
      </c>
      <c r="Q374" s="21">
        <f>SUM(Q375:Q378)</f>
        <v>285962.2</v>
      </c>
    </row>
    <row r="375" spans="1:17" ht="37.5" x14ac:dyDescent="0.25">
      <c r="A375" s="380"/>
      <c r="B375" s="381"/>
      <c r="C375" s="376"/>
      <c r="D375" s="372"/>
      <c r="E375" s="373"/>
      <c r="F375" s="373"/>
      <c r="G375" s="125" t="s">
        <v>182</v>
      </c>
      <c r="H375" s="114">
        <f>H15+H32+H56+H67+H78+H94+H124+H135+H146+H169+H187+H204+H216+H227+H256+H269+H285+H298+H310+H331+H349+H365+H370</f>
        <v>392412.6</v>
      </c>
      <c r="I375" s="114">
        <f>I15+I32+I56+I67+I78+I94+I124+I135+I146+I169+I187+I204+I216+I227+I256+I269+I285+I298+I310+I331+I349+I365+I370</f>
        <v>318964.5</v>
      </c>
      <c r="J375" s="187"/>
      <c r="K375" s="53">
        <f>K10+K119+K280+K360</f>
        <v>0</v>
      </c>
      <c r="L375" s="54">
        <v>0</v>
      </c>
      <c r="M375" s="55">
        <f t="shared" ref="M375:P378" si="82">M10+M119+M280+M360</f>
        <v>0</v>
      </c>
      <c r="N375" s="56">
        <f t="shared" si="82"/>
        <v>84146.6</v>
      </c>
      <c r="O375" s="57">
        <f t="shared" si="82"/>
        <v>308266</v>
      </c>
      <c r="P375" s="22">
        <f t="shared" si="82"/>
        <v>0</v>
      </c>
      <c r="Q375" s="22"/>
    </row>
    <row r="376" spans="1:17" ht="18.75" x14ac:dyDescent="0.25">
      <c r="A376" s="380"/>
      <c r="B376" s="381"/>
      <c r="C376" s="376"/>
      <c r="D376" s="372"/>
      <c r="E376" s="373"/>
      <c r="F376" s="373"/>
      <c r="G376" s="124" t="s">
        <v>10</v>
      </c>
      <c r="H376" s="114">
        <f t="shared" ref="H376:I376" si="83">H16+H33+H57+H68+H79+H95+H125+H136+H147+H170+H188+H205+H217+H228+H257+H270+H286+H299+H311+H332+H350+H366+H371</f>
        <v>512278.9</v>
      </c>
      <c r="I376" s="114">
        <f t="shared" si="83"/>
        <v>454178.7</v>
      </c>
      <c r="J376" s="187"/>
      <c r="K376" s="53">
        <f>K11+K120+K281+K361</f>
        <v>59762.6</v>
      </c>
      <c r="L376" s="53">
        <f>L11+L120+L281+L361</f>
        <v>0</v>
      </c>
      <c r="M376" s="53">
        <f t="shared" si="82"/>
        <v>0</v>
      </c>
      <c r="N376" s="53">
        <f t="shared" si="82"/>
        <v>48849.4</v>
      </c>
      <c r="O376" s="53">
        <f t="shared" si="82"/>
        <v>401068.4</v>
      </c>
      <c r="P376" s="53">
        <f t="shared" si="82"/>
        <v>0</v>
      </c>
      <c r="Q376" s="53">
        <f>Q11+Q120+Q281+Q361</f>
        <v>0</v>
      </c>
    </row>
    <row r="377" spans="1:17" ht="18.75" x14ac:dyDescent="0.25">
      <c r="A377" s="380"/>
      <c r="B377" s="381"/>
      <c r="C377" s="376"/>
      <c r="D377" s="372"/>
      <c r="E377" s="373"/>
      <c r="F377" s="373"/>
      <c r="G377" s="124" t="s">
        <v>11</v>
      </c>
      <c r="H377" s="114">
        <f t="shared" ref="H377:I377" si="84">H17+H34+H58+H69+H80+H96+H126+H137+H148+H171+H189+H206+H218+H229+H258+H271+H287+H300+H312+H333+H351+H367+H372</f>
        <v>840644.79999999993</v>
      </c>
      <c r="I377" s="114">
        <f t="shared" si="84"/>
        <v>609518.49999999988</v>
      </c>
      <c r="J377" s="187"/>
      <c r="K377" s="53">
        <f>K12+K121+K282+K362</f>
        <v>61623</v>
      </c>
      <c r="L377" s="53">
        <f>L12+L121+L282+L362</f>
        <v>20666.199999999997</v>
      </c>
      <c r="M377" s="53">
        <f t="shared" si="82"/>
        <v>77044.3</v>
      </c>
      <c r="N377" s="53">
        <f t="shared" si="82"/>
        <v>49322.9</v>
      </c>
      <c r="O377" s="53">
        <f t="shared" si="82"/>
        <v>231923.19999999998</v>
      </c>
      <c r="P377" s="53">
        <f t="shared" si="82"/>
        <v>15276.8</v>
      </c>
      <c r="Q377" s="53">
        <f>Q12+Q121+Q282+Q362</f>
        <v>285962.2</v>
      </c>
    </row>
    <row r="378" spans="1:17" ht="117" customHeight="1" x14ac:dyDescent="0.25">
      <c r="A378" s="382"/>
      <c r="B378" s="383"/>
      <c r="C378" s="377"/>
      <c r="D378" s="372"/>
      <c r="E378" s="373"/>
      <c r="F378" s="373"/>
      <c r="G378" s="124" t="s">
        <v>12</v>
      </c>
      <c r="H378" s="114">
        <f t="shared" ref="H378:I378" si="85">H18+H35+H59+H70+H81+H97+H127+H138+H149+H172+H190+H207+H219+H230+H259+H272+H288+H301+H313+H334+H352+H368+H373</f>
        <v>0</v>
      </c>
      <c r="I378" s="114">
        <f t="shared" si="85"/>
        <v>0</v>
      </c>
      <c r="J378" s="187"/>
      <c r="K378" s="53">
        <f>K13+K122+K283+K363</f>
        <v>0</v>
      </c>
      <c r="L378" s="54">
        <v>0</v>
      </c>
      <c r="M378" s="55">
        <f t="shared" si="82"/>
        <v>0</v>
      </c>
      <c r="N378" s="56">
        <f t="shared" si="82"/>
        <v>0</v>
      </c>
      <c r="O378" s="57">
        <f t="shared" si="82"/>
        <v>0</v>
      </c>
      <c r="P378" s="22">
        <f t="shared" si="82"/>
        <v>0</v>
      </c>
      <c r="Q378" s="22"/>
    </row>
    <row r="379" spans="1:17" ht="43.5" customHeight="1" x14ac:dyDescent="0.25">
      <c r="A379" s="401"/>
      <c r="B379" s="401"/>
    </row>
    <row r="380" spans="1:17" ht="43.5" customHeight="1" x14ac:dyDescent="0.25">
      <c r="B380" s="2" t="s">
        <v>304</v>
      </c>
      <c r="H380" s="27"/>
      <c r="I380" s="27"/>
      <c r="J380" s="27"/>
      <c r="L380" s="108"/>
    </row>
    <row r="381" spans="1:17" ht="43.5" customHeight="1" x14ac:dyDescent="0.25">
      <c r="H381" s="28"/>
      <c r="I381" s="28"/>
      <c r="J381" s="28"/>
    </row>
  </sheetData>
  <autoFilter ref="B7:T378"/>
  <mergeCells count="383">
    <mergeCell ref="A379:B379"/>
    <mergeCell ref="B268:B272"/>
    <mergeCell ref="D268:D272"/>
    <mergeCell ref="A323:I323"/>
    <mergeCell ref="A179:I179"/>
    <mergeCell ref="A110:I110"/>
    <mergeCell ref="A87:A91"/>
    <mergeCell ref="A82:A86"/>
    <mergeCell ref="A369:A373"/>
    <mergeCell ref="A364:A368"/>
    <mergeCell ref="A353:A357"/>
    <mergeCell ref="A348:A352"/>
    <mergeCell ref="A341:A345"/>
    <mergeCell ref="A335:A339"/>
    <mergeCell ref="A330:A334"/>
    <mergeCell ref="A324:A328"/>
    <mergeCell ref="A314:A318"/>
    <mergeCell ref="A309:A313"/>
    <mergeCell ref="A302:A306"/>
    <mergeCell ref="A297:A301"/>
    <mergeCell ref="A289:A293"/>
    <mergeCell ref="A284:A288"/>
    <mergeCell ref="A273:A277"/>
    <mergeCell ref="A268:A272"/>
    <mergeCell ref="A260:A264"/>
    <mergeCell ref="A145:A149"/>
    <mergeCell ref="A139:A143"/>
    <mergeCell ref="A134:A138"/>
    <mergeCell ref="A128:A132"/>
    <mergeCell ref="A123:A127"/>
    <mergeCell ref="A112:A116"/>
    <mergeCell ref="A104:A108"/>
    <mergeCell ref="A249:A253"/>
    <mergeCell ref="A243:A247"/>
    <mergeCell ref="A237:A241"/>
    <mergeCell ref="A231:A235"/>
    <mergeCell ref="A226:A230"/>
    <mergeCell ref="A220:A224"/>
    <mergeCell ref="A215:A219"/>
    <mergeCell ref="A208:A212"/>
    <mergeCell ref="A203:A207"/>
    <mergeCell ref="A255:A259"/>
    <mergeCell ref="A118:I122"/>
    <mergeCell ref="C260:C264"/>
    <mergeCell ref="B249:B253"/>
    <mergeCell ref="D249:D253"/>
    <mergeCell ref="E249:E253"/>
    <mergeCell ref="B237:B241"/>
    <mergeCell ref="D237:D241"/>
    <mergeCell ref="E237:E241"/>
    <mergeCell ref="F237:F241"/>
    <mergeCell ref="B243:B247"/>
    <mergeCell ref="D243:D247"/>
    <mergeCell ref="E243:E247"/>
    <mergeCell ref="F243:F247"/>
    <mergeCell ref="C243:C247"/>
    <mergeCell ref="C237:C241"/>
    <mergeCell ref="A98:A102"/>
    <mergeCell ref="A93:A97"/>
    <mergeCell ref="A197:A201"/>
    <mergeCell ref="A191:A195"/>
    <mergeCell ref="A186:A190"/>
    <mergeCell ref="A180:A184"/>
    <mergeCell ref="A173:A177"/>
    <mergeCell ref="A168:A172"/>
    <mergeCell ref="A162:A166"/>
    <mergeCell ref="A156:A160"/>
    <mergeCell ref="A150:A154"/>
    <mergeCell ref="A5:A7"/>
    <mergeCell ref="A9:I13"/>
    <mergeCell ref="A14:A18"/>
    <mergeCell ref="A19:A23"/>
    <mergeCell ref="A36:A40"/>
    <mergeCell ref="A31:A35"/>
    <mergeCell ref="A25:A29"/>
    <mergeCell ref="A77:A81"/>
    <mergeCell ref="A71:A75"/>
    <mergeCell ref="A66:A70"/>
    <mergeCell ref="A60:A64"/>
    <mergeCell ref="A55:A59"/>
    <mergeCell ref="A48:A52"/>
    <mergeCell ref="A42:A46"/>
    <mergeCell ref="B77:B81"/>
    <mergeCell ref="D77:D81"/>
    <mergeCell ref="E77:E81"/>
    <mergeCell ref="F77:F81"/>
    <mergeCell ref="C77:C81"/>
    <mergeCell ref="C71:C75"/>
    <mergeCell ref="B66:B70"/>
    <mergeCell ref="D66:D70"/>
    <mergeCell ref="E66:E70"/>
    <mergeCell ref="F66:F70"/>
    <mergeCell ref="B330:B334"/>
    <mergeCell ref="D330:D334"/>
    <mergeCell ref="E330:E334"/>
    <mergeCell ref="F330:F334"/>
    <mergeCell ref="C330:C334"/>
    <mergeCell ref="C314:C318"/>
    <mergeCell ref="C309:C313"/>
    <mergeCell ref="C302:C306"/>
    <mergeCell ref="C297:C301"/>
    <mergeCell ref="B297:B301"/>
    <mergeCell ref="D297:D301"/>
    <mergeCell ref="E297:E301"/>
    <mergeCell ref="F297:F301"/>
    <mergeCell ref="B302:B306"/>
    <mergeCell ref="D302:D306"/>
    <mergeCell ref="E302:E306"/>
    <mergeCell ref="F302:F306"/>
    <mergeCell ref="F314:F318"/>
    <mergeCell ref="B324:B328"/>
    <mergeCell ref="C324:C328"/>
    <mergeCell ref="D324:D328"/>
    <mergeCell ref="E324:E328"/>
    <mergeCell ref="F324:F328"/>
    <mergeCell ref="E335:E339"/>
    <mergeCell ref="B348:B352"/>
    <mergeCell ref="D348:D352"/>
    <mergeCell ref="E348:E352"/>
    <mergeCell ref="F348:F352"/>
    <mergeCell ref="B353:B357"/>
    <mergeCell ref="D353:D357"/>
    <mergeCell ref="E353:E357"/>
    <mergeCell ref="F353:F357"/>
    <mergeCell ref="B335:B339"/>
    <mergeCell ref="D335:D339"/>
    <mergeCell ref="E341:E345"/>
    <mergeCell ref="F341:F345"/>
    <mergeCell ref="C353:C357"/>
    <mergeCell ref="C348:C352"/>
    <mergeCell ref="C341:C345"/>
    <mergeCell ref="C335:C339"/>
    <mergeCell ref="F335:F339"/>
    <mergeCell ref="B341:B345"/>
    <mergeCell ref="D341:D345"/>
    <mergeCell ref="A359:I363"/>
    <mergeCell ref="D374:D378"/>
    <mergeCell ref="E374:E378"/>
    <mergeCell ref="F374:F378"/>
    <mergeCell ref="B364:B368"/>
    <mergeCell ref="D364:D368"/>
    <mergeCell ref="E364:E368"/>
    <mergeCell ref="F364:F368"/>
    <mergeCell ref="B369:B373"/>
    <mergeCell ref="D369:D373"/>
    <mergeCell ref="E369:E373"/>
    <mergeCell ref="F369:F373"/>
    <mergeCell ref="C374:C378"/>
    <mergeCell ref="C369:C373"/>
    <mergeCell ref="C364:C368"/>
    <mergeCell ref="A374:B378"/>
    <mergeCell ref="B255:B259"/>
    <mergeCell ref="D255:D259"/>
    <mergeCell ref="E255:E259"/>
    <mergeCell ref="F255:F259"/>
    <mergeCell ref="C255:C259"/>
    <mergeCell ref="C249:C253"/>
    <mergeCell ref="B260:B264"/>
    <mergeCell ref="D260:D264"/>
    <mergeCell ref="E260:E264"/>
    <mergeCell ref="F260:F264"/>
    <mergeCell ref="F249:F253"/>
    <mergeCell ref="E226:E230"/>
    <mergeCell ref="F226:F230"/>
    <mergeCell ref="B231:B235"/>
    <mergeCell ref="D231:D235"/>
    <mergeCell ref="E231:E235"/>
    <mergeCell ref="F231:F235"/>
    <mergeCell ref="C231:C235"/>
    <mergeCell ref="C226:C230"/>
    <mergeCell ref="B215:B219"/>
    <mergeCell ref="D215:D219"/>
    <mergeCell ref="E215:E219"/>
    <mergeCell ref="F215:F219"/>
    <mergeCell ref="B220:B224"/>
    <mergeCell ref="D220:D224"/>
    <mergeCell ref="E220:E224"/>
    <mergeCell ref="F220:F224"/>
    <mergeCell ref="C215:C219"/>
    <mergeCell ref="C220:C224"/>
    <mergeCell ref="B226:B230"/>
    <mergeCell ref="D226:D230"/>
    <mergeCell ref="B203:B207"/>
    <mergeCell ref="D203:D207"/>
    <mergeCell ref="E203:E207"/>
    <mergeCell ref="F203:F207"/>
    <mergeCell ref="B208:B212"/>
    <mergeCell ref="D208:D212"/>
    <mergeCell ref="E208:E212"/>
    <mergeCell ref="F208:F212"/>
    <mergeCell ref="C203:C207"/>
    <mergeCell ref="C208:C212"/>
    <mergeCell ref="B191:B195"/>
    <mergeCell ref="D191:D195"/>
    <mergeCell ref="E191:E195"/>
    <mergeCell ref="F191:F195"/>
    <mergeCell ref="B197:B201"/>
    <mergeCell ref="D197:D201"/>
    <mergeCell ref="E197:E201"/>
    <mergeCell ref="F197:F201"/>
    <mergeCell ref="C191:C195"/>
    <mergeCell ref="C197:C201"/>
    <mergeCell ref="B173:B177"/>
    <mergeCell ref="D173:D177"/>
    <mergeCell ref="E173:E177"/>
    <mergeCell ref="F173:F177"/>
    <mergeCell ref="B186:B190"/>
    <mergeCell ref="D186:D190"/>
    <mergeCell ref="E186:E190"/>
    <mergeCell ref="F186:F190"/>
    <mergeCell ref="C173:C177"/>
    <mergeCell ref="C186:C190"/>
    <mergeCell ref="B180:B184"/>
    <mergeCell ref="C180:C184"/>
    <mergeCell ref="D180:D184"/>
    <mergeCell ref="E180:E184"/>
    <mergeCell ref="F180:F184"/>
    <mergeCell ref="B162:B166"/>
    <mergeCell ref="D162:D166"/>
    <mergeCell ref="E162:E166"/>
    <mergeCell ref="F162:F166"/>
    <mergeCell ref="B168:B172"/>
    <mergeCell ref="D168:D172"/>
    <mergeCell ref="E168:E172"/>
    <mergeCell ref="F168:F172"/>
    <mergeCell ref="C162:C166"/>
    <mergeCell ref="C168:C172"/>
    <mergeCell ref="B150:B154"/>
    <mergeCell ref="D150:D154"/>
    <mergeCell ref="E150:E154"/>
    <mergeCell ref="F150:F154"/>
    <mergeCell ref="B156:B160"/>
    <mergeCell ref="D156:D160"/>
    <mergeCell ref="E156:E160"/>
    <mergeCell ref="F156:F160"/>
    <mergeCell ref="C150:C154"/>
    <mergeCell ref="C156:C160"/>
    <mergeCell ref="B139:B143"/>
    <mergeCell ref="D139:D143"/>
    <mergeCell ref="E139:E143"/>
    <mergeCell ref="F139:F143"/>
    <mergeCell ref="B145:B149"/>
    <mergeCell ref="D145:D149"/>
    <mergeCell ref="E145:E149"/>
    <mergeCell ref="F145:F149"/>
    <mergeCell ref="C139:C143"/>
    <mergeCell ref="C145:C149"/>
    <mergeCell ref="B128:B132"/>
    <mergeCell ref="D128:D132"/>
    <mergeCell ref="E128:E132"/>
    <mergeCell ref="F128:F132"/>
    <mergeCell ref="B134:B138"/>
    <mergeCell ref="D134:D138"/>
    <mergeCell ref="E134:E138"/>
    <mergeCell ref="F134:F138"/>
    <mergeCell ref="C134:C138"/>
    <mergeCell ref="C128:C132"/>
    <mergeCell ref="B112:B116"/>
    <mergeCell ref="D112:D116"/>
    <mergeCell ref="E112:E116"/>
    <mergeCell ref="F112:F116"/>
    <mergeCell ref="C112:C116"/>
    <mergeCell ref="C104:C108"/>
    <mergeCell ref="B123:B127"/>
    <mergeCell ref="D123:D127"/>
    <mergeCell ref="E123:E127"/>
    <mergeCell ref="F123:F127"/>
    <mergeCell ref="C123:C127"/>
    <mergeCell ref="B98:B102"/>
    <mergeCell ref="D98:D102"/>
    <mergeCell ref="E98:E102"/>
    <mergeCell ref="F98:F102"/>
    <mergeCell ref="C98:C102"/>
    <mergeCell ref="C93:C97"/>
    <mergeCell ref="B104:B108"/>
    <mergeCell ref="D104:D108"/>
    <mergeCell ref="E104:E108"/>
    <mergeCell ref="F104:F108"/>
    <mergeCell ref="B87:B91"/>
    <mergeCell ref="D87:D91"/>
    <mergeCell ref="E87:E91"/>
    <mergeCell ref="F87:F91"/>
    <mergeCell ref="C87:C91"/>
    <mergeCell ref="C82:C86"/>
    <mergeCell ref="B93:B97"/>
    <mergeCell ref="D93:D97"/>
    <mergeCell ref="E93:E97"/>
    <mergeCell ref="F93:F97"/>
    <mergeCell ref="B82:B86"/>
    <mergeCell ref="D82:D86"/>
    <mergeCell ref="E82:E86"/>
    <mergeCell ref="F82:F86"/>
    <mergeCell ref="C66:C70"/>
    <mergeCell ref="C60:C64"/>
    <mergeCell ref="B71:B75"/>
    <mergeCell ref="D71:D75"/>
    <mergeCell ref="E71:E75"/>
    <mergeCell ref="F71:F75"/>
    <mergeCell ref="B55:B59"/>
    <mergeCell ref="D55:D59"/>
    <mergeCell ref="E55:E59"/>
    <mergeCell ref="F55:F59"/>
    <mergeCell ref="C55:C59"/>
    <mergeCell ref="B60:B64"/>
    <mergeCell ref="D60:D64"/>
    <mergeCell ref="E60:E64"/>
    <mergeCell ref="F60:F64"/>
    <mergeCell ref="C48:C52"/>
    <mergeCell ref="B36:B40"/>
    <mergeCell ref="D36:D40"/>
    <mergeCell ref="E36:E40"/>
    <mergeCell ref="F36:F40"/>
    <mergeCell ref="B42:B46"/>
    <mergeCell ref="D42:D46"/>
    <mergeCell ref="E42:E46"/>
    <mergeCell ref="F42:F46"/>
    <mergeCell ref="C42:C46"/>
    <mergeCell ref="B48:B52"/>
    <mergeCell ref="D48:D52"/>
    <mergeCell ref="E48:E52"/>
    <mergeCell ref="F48:F52"/>
    <mergeCell ref="B19:B23"/>
    <mergeCell ref="D19:D23"/>
    <mergeCell ref="E19:E23"/>
    <mergeCell ref="F19:F23"/>
    <mergeCell ref="C36:C40"/>
    <mergeCell ref="B14:B18"/>
    <mergeCell ref="C19:C23"/>
    <mergeCell ref="B25:B29"/>
    <mergeCell ref="D25:D29"/>
    <mergeCell ref="E25:E29"/>
    <mergeCell ref="F25:F29"/>
    <mergeCell ref="C25:C29"/>
    <mergeCell ref="B31:B35"/>
    <mergeCell ref="D31:D35"/>
    <mergeCell ref="E31:E35"/>
    <mergeCell ref="F31:F35"/>
    <mergeCell ref="C31:C35"/>
    <mergeCell ref="B6:B7"/>
    <mergeCell ref="D6:D7"/>
    <mergeCell ref="B1:H4"/>
    <mergeCell ref="C6:C7"/>
    <mergeCell ref="E6:F6"/>
    <mergeCell ref="G6:I6"/>
    <mergeCell ref="C14:C18"/>
    <mergeCell ref="D14:D18"/>
    <mergeCell ref="E14:E18"/>
    <mergeCell ref="F14:F18"/>
    <mergeCell ref="C268:C272"/>
    <mergeCell ref="B314:B318"/>
    <mergeCell ref="D314:D318"/>
    <mergeCell ref="E314:E318"/>
    <mergeCell ref="B273:B277"/>
    <mergeCell ref="D273:D277"/>
    <mergeCell ref="E273:E277"/>
    <mergeCell ref="F273:F277"/>
    <mergeCell ref="F309:F313"/>
    <mergeCell ref="B284:B288"/>
    <mergeCell ref="D284:D288"/>
    <mergeCell ref="E284:E288"/>
    <mergeCell ref="F284:F288"/>
    <mergeCell ref="B289:B293"/>
    <mergeCell ref="D289:D293"/>
    <mergeCell ref="E289:E293"/>
    <mergeCell ref="F289:F293"/>
    <mergeCell ref="B309:B313"/>
    <mergeCell ref="D309:D313"/>
    <mergeCell ref="E309:E313"/>
    <mergeCell ref="C289:C293"/>
    <mergeCell ref="E268:E272"/>
    <mergeCell ref="F268:F272"/>
    <mergeCell ref="A279:I283"/>
    <mergeCell ref="A319:A322"/>
    <mergeCell ref="E319:E322"/>
    <mergeCell ref="F319:F322"/>
    <mergeCell ref="G319:G322"/>
    <mergeCell ref="H319:H322"/>
    <mergeCell ref="I319:I322"/>
    <mergeCell ref="C284:C288"/>
    <mergeCell ref="C273:C277"/>
    <mergeCell ref="D319:D322"/>
    <mergeCell ref="C319:C322"/>
    <mergeCell ref="B319:B322"/>
  </mergeCells>
  <pageMargins left="0.19685039370078741" right="0.19685039370078741" top="0.19685039370078741" bottom="0.19685039370078741" header="0.19685039370078741" footer="0.19685039370078741"/>
  <pageSetup paperSize="9" scale="32" firstPageNumber="2147483648" fitToHeight="19" orientation="landscape" r:id="rId1"/>
  <headerFooter differentFirst="1"/>
  <rowBreaks count="12" manualBreakCount="12">
    <brk id="64" max="8" man="1"/>
    <brk id="111" max="8" man="1"/>
    <brk id="132" max="8" man="1"/>
    <brk id="167" max="8" man="1"/>
    <brk id="172" max="8" man="1"/>
    <brk id="201" max="8" man="1"/>
    <brk id="230" max="8" man="1"/>
    <brk id="259" max="8" man="1"/>
    <brk id="296" max="8" man="1"/>
    <brk id="301" max="8" man="1"/>
    <brk id="318" max="8" man="1"/>
    <brk id="33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ЖФ и КХ на 2026</vt:lpstr>
      <vt:lpstr>'ЖФ и КХ на 2026'!Print_Titles</vt:lpstr>
      <vt:lpstr>'ЖФ и КХ на 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Senkina-VS</dc:creator>
  <cp:lastModifiedBy>Скуратович Анна Александровна</cp:lastModifiedBy>
  <cp:revision>26</cp:revision>
  <cp:lastPrinted>2026-07-09T10:51:08Z</cp:lastPrinted>
  <dcterms:created xsi:type="dcterms:W3CDTF">2020-09-03T13:40:45Z</dcterms:created>
  <dcterms:modified xsi:type="dcterms:W3CDTF">2026-10-21T13:40:25Z</dcterms:modified>
</cp:coreProperties>
</file>